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KazakovRS\Desktop\МОИ ДОКУМЕНТЫ\МТО\Непрофильные активы\Дополнительные мероприятия по реализации\на размещение_сайт_доп мероприятия\"/>
    </mc:Choice>
  </mc:AlternateContent>
  <bookViews>
    <workbookView xWindow="0" yWindow="0" windowWidth="28770" windowHeight="12360"/>
  </bookViews>
  <sheets>
    <sheet name="реестр объектов" sheetId="1" r:id="rId1"/>
  </sheets>
  <definedNames>
    <definedName name="OLE_LINK1" localSheetId="0">'реестр объектов'!$A$5</definedName>
    <definedName name="_xlnm.Print_Titles" localSheetId="0">'реестр объектов'!$5:$6</definedName>
    <definedName name="_xlnm.Print_Area" localSheetId="0">'реестр объектов'!$A$1:$AE$252</definedName>
  </definedNames>
  <calcPr calcId="152511"/>
</workbook>
</file>

<file path=xl/calcChain.xml><?xml version="1.0" encoding="utf-8"?>
<calcChain xmlns="http://schemas.openxmlformats.org/spreadsheetml/2006/main">
  <c r="P248" i="1" l="1"/>
  <c r="P247" i="1"/>
  <c r="P246" i="1"/>
  <c r="P245" i="1"/>
  <c r="P250" i="1"/>
  <c r="P14" i="1" l="1"/>
  <c r="U185" i="1" l="1"/>
  <c r="T185" i="1"/>
  <c r="P224" i="1" l="1"/>
  <c r="P220" i="1"/>
  <c r="P216" i="1"/>
  <c r="P214" i="1"/>
  <c r="P211" i="1"/>
  <c r="P210" i="1"/>
  <c r="P209" i="1"/>
  <c r="P208" i="1"/>
  <c r="P204" i="1"/>
  <c r="P203" i="1"/>
  <c r="P202" i="1"/>
  <c r="P200" i="1"/>
  <c r="O199" i="1"/>
  <c r="P197" i="1"/>
  <c r="P196" i="1"/>
  <c r="P194" i="1"/>
  <c r="P193" i="1"/>
  <c r="P192" i="1"/>
  <c r="P191" i="1"/>
</calcChain>
</file>

<file path=xl/sharedStrings.xml><?xml version="1.0" encoding="utf-8"?>
<sst xmlns="http://schemas.openxmlformats.org/spreadsheetml/2006/main" count="3895" uniqueCount="1112">
  <si>
    <t>1.1.</t>
  </si>
  <si>
    <t>1.2.</t>
  </si>
  <si>
    <t>за 2015 год</t>
  </si>
  <si>
    <t>за 2016 год</t>
  </si>
  <si>
    <t>Реестр непрофильных и / или неэффективных активов</t>
  </si>
  <si>
    <t>Долгосрочные финансовые вложения</t>
  </si>
  <si>
    <t>АО "Газпром теплоэнерго" и его дочерних обществ</t>
  </si>
  <si>
    <t>Наименование актива</t>
  </si>
  <si>
    <t>Способ реализации непрофильных активов и порядок его осуществления</t>
  </si>
  <si>
    <t>Сведения о начальной цене реализации актива</t>
  </si>
  <si>
    <t>Использование актива в деятельности</t>
  </si>
  <si>
    <t>Собственник актива</t>
  </si>
  <si>
    <t>Обременения актива</t>
  </si>
  <si>
    <t>Финансовый результат от использования  актива  с расшифровкой расходов, понесенных на его содержание, и доходов, полученных от эксплуатации или сдачи его в аренду</t>
  </si>
  <si>
    <t>Сведения о рыночной стоимости актива, независимом оценщике, датах проведения оценки и составления отчета об оценке (если ранее проводилась оценка)</t>
  </si>
  <si>
    <t>Наличие покупателя на актив</t>
  </si>
  <si>
    <t>Предложения о составе предпродажной подготовки актива и необходимости оценки его рыночной стоимости</t>
  </si>
  <si>
    <t>Фото    есть/нет</t>
  </si>
  <si>
    <t>Раздел 1. Перечень непрофильных и/или неэффективных  активов, в отношении которых определены способы распоряжения, направленные на прекращение контроля над  активом</t>
  </si>
  <si>
    <t xml:space="preserve">Строка бухгалтерского баланса </t>
  </si>
  <si>
    <t>АО "Газпром теплоэнерго"</t>
  </si>
  <si>
    <t xml:space="preserve"> -</t>
  </si>
  <si>
    <t>Российская Федерация, Архангельская область, Плесецкий район, муниципальное образование "Североонежское", 2-й микрорайон, дом 40/1 (Постановление о присвоении адреса от 02.08.2017 № 104)</t>
  </si>
  <si>
    <t>лесопереработка</t>
  </si>
  <si>
    <t>Отчуждение (продажа)</t>
  </si>
  <si>
    <t>не используется</t>
  </si>
  <si>
    <t>Предпродажная подготовка:
1. Оценка рыночной стоимости имущества;
2. Организация и проведение ООО ЭТП ГПБ электронных торгов на право заключения договора купли-продажи (агентский договор № 69/2017 от 06.06.2017)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</si>
  <si>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</si>
  <si>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</si>
  <si>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</si>
  <si>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</si>
  <si>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</si>
  <si>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</si>
  <si>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</si>
  <si>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</si>
  <si>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00-000931</t>
  </si>
  <si>
    <t>00-001023</t>
  </si>
  <si>
    <t>00-001022</t>
  </si>
  <si>
    <t>00-001046</t>
  </si>
  <si>
    <t>00-001122</t>
  </si>
  <si>
    <t>технический паспорт БТИ 2007 г</t>
  </si>
  <si>
    <t>отсутствует</t>
  </si>
  <si>
    <t>теплоснабжение</t>
  </si>
  <si>
    <t>Свидетельство о государственной регистрации права № АБ 120831 от 06.05.2016, запись № 23-23/037-23/037/600/2016-324/3;
Договор купли-продажи имущества, приобретенного на торгах от 12.02.2016</t>
  </si>
  <si>
    <t>Свидетельство о государственной регистрации права № АБ 120655 от 06.05.2016, запись № 23-23/037-23/037/600/2016-341/3 от 04.05.2016;
Договор купли-продажи имущества, приобретенного на торгах от 12.02.2016</t>
  </si>
  <si>
    <t>Российская Федерация, Краснодарский край, г. Армавир, ул. Карла Маркса, дом №201/1</t>
  </si>
  <si>
    <t>Российская Федерация, Краснодарский край, г. Армавир, ул. 30 лет Победы, дом №15/1</t>
  </si>
  <si>
    <t>Свидетельство о государственной регистрации права № АБ 120657 от 06.05.2016, запись № 23-23/037-23/037/600/2016-247/3 от 04.05.2016;
Договор купли-продажи имущества, приобретенного на торгах от 12.02.2016</t>
  </si>
  <si>
    <t>Российская Федерация, Краснодарский край, г. Армавир, ул. Кирова, дом №108/1</t>
  </si>
  <si>
    <t>Свидетельство о государственной регистрации права № АБ 121286 от 06.05.2016, запись № 23-23/037-23/037/600/2016-332/3 от 05.05.2016;
Договор купли-продажи имущества, приобретенного на торгах от 12.02.2016</t>
  </si>
  <si>
    <t>Российская Федерация, Краснодарский край, г. Армавир, пос. Мясокомбинат, дом № 7</t>
  </si>
  <si>
    <t>Свидетельство о государственной регистрации права № АБ 121280 от 06.05.2016, запись № 23-23/037-23/037/600/2016-328/3 от 05.05.2016;
Договор купли-продажи имущества, приобретенного на торгах от 12.02.2016</t>
  </si>
  <si>
    <t>Российская Федерация, Краснодарский край, г. Армавир, ул. Софьи Перовской, дом №38</t>
  </si>
  <si>
    <t>Российская Федерация, Краснодарский край, г. Армавир, ул. Азовская, дом №10/2</t>
  </si>
  <si>
    <t>Свидетельство о государственной регистрации права № АБ 121423 от 06.05.2016, запись № 23-23/037-23/037/600/2016-280/3 от 05.05.2016;
Договор купли-продажи имущества, приобретенного на торгах от 12.02.2016</t>
  </si>
  <si>
    <t>Находится в аренде ООО "Газпром теплоэнерго Краснодар" по договору №159-АР/2016 от 17.11.2016, но фактически не эксплуатируется</t>
  </si>
  <si>
    <t xml:space="preserve">Котельная площадью 123 кв.м. </t>
  </si>
  <si>
    <t>Котельная площадью 120,1 кв.м</t>
  </si>
  <si>
    <t>00-001024</t>
  </si>
  <si>
    <t>Котельная площадью 118,5 кв.м</t>
  </si>
  <si>
    <t xml:space="preserve">Котельная, площадь 76,4 кв.м </t>
  </si>
  <si>
    <t>Центральный тепловой пункт площадью 143,0 кв.м</t>
  </si>
  <si>
    <t>ООО "Газпром теплоэнерго Вологда"</t>
  </si>
  <si>
    <t>Здание газовой котельной</t>
  </si>
  <si>
    <t>Котельная</t>
  </si>
  <si>
    <t>Вологодская обл., Бабаевский р-н, д. Володино</t>
  </si>
  <si>
    <t>Вологодская обл., Бабаевский р-н, ул. Окружная</t>
  </si>
  <si>
    <t>Вологодская обл., Бабаевский р-н, ул. Советская</t>
  </si>
  <si>
    <t>Вологодская обл., Бабаевский р-н, ул. Железнодорожная</t>
  </si>
  <si>
    <t>Общая площадь-149,4 кв.м,  нежилое 1-этажное,лит А,А1 кадастровый номер 35:02:0401007:360</t>
  </si>
  <si>
    <t>Общая площадь 112,8 кв.м, нежилое, 1-этажное, лит.А, кадастровый номер 35:02:0103012:91</t>
  </si>
  <si>
    <t>Общая площадь 231,4 кв.м, нежилое, 1-этажное, лит А,Б  кадастровый номер 35:02:0103022:93</t>
  </si>
  <si>
    <t>Общая площадь 456,9 кв.м, нежилое, 2-этажное, лит А кадастровый номер 35:02:0103025:106</t>
  </si>
  <si>
    <t>Производство пара и горячей воды (тепловой энергии) котельными</t>
  </si>
  <si>
    <t>Технический паспорт инв.№ 6013 по состоянию 12.02.2003</t>
  </si>
  <si>
    <t>Технический паспорт инв.№ 2245 по состоянию 06.08.2010</t>
  </si>
  <si>
    <t>Технический паспорт инв.№ 6645 по состоянию 06.08.2010</t>
  </si>
  <si>
    <t>Кадастровый паспорт инв.№ 6881 дата: 06.09.2010</t>
  </si>
  <si>
    <t>6013 (Счет 41)</t>
  </si>
  <si>
    <t>Ремонт не проводился</t>
  </si>
  <si>
    <t>2245 (Счет 41)</t>
  </si>
  <si>
    <t>6645 (Счет 41)</t>
  </si>
  <si>
    <t>6881 (Счет 41)</t>
  </si>
  <si>
    <t>фактически не эксплуатируется</t>
  </si>
  <si>
    <t>есть</t>
  </si>
  <si>
    <t>Сведения отсутствуют</t>
  </si>
  <si>
    <t>Строка 12102, Раздел 2. "Оборотные активы", В разрезе "Запасы" - Товары</t>
  </si>
  <si>
    <t>ООО "Петербургтеплоэнерго"</t>
  </si>
  <si>
    <t>не сдается в аренду</t>
  </si>
  <si>
    <t>не сдается в аренду, фактически не эксплуатируется</t>
  </si>
  <si>
    <t>Теплотрасса 295,1 м</t>
  </si>
  <si>
    <t>ООО "Кузнецктеплоснабжение"</t>
  </si>
  <si>
    <t>442534,Пензенская область, г. Кузнецк, ул. Железнодорожная</t>
  </si>
  <si>
    <t>Теплотрасса выполнена из стальных электросварных труб по Госту 10704-76 диаметром 89х3,5мм. Через проезжую часть улицы Гагарина теплотрасса проложена в земле в непроходном канале, далее в надземном варианте на стальных опорах на высоте 2.5 и 4,5 м. В качестве изоляции использованы маты минераловатные, прошивные на синтетическом связующем М-75 б=60мм с гидроизоляционным покрытием (рубероид).</t>
  </si>
  <si>
    <t>Свидетельство о государственной регистрации от 25 января 2007 г. Серия 58АА № 180998</t>
  </si>
  <si>
    <t>транспортировка теплоэнергии</t>
  </si>
  <si>
    <t>Оценка не проводилась</t>
  </si>
  <si>
    <t>Гидромолот DELTA F5(FINE) c гидроразводкой</t>
  </si>
  <si>
    <t>Установка для гидрохимической промывки</t>
  </si>
  <si>
    <t>Котел "Термотехник" ТТ 100 мощностью 3000 кВт</t>
  </si>
  <si>
    <t>Блочная котельная установка мощностью  10,3 МВт</t>
  </si>
  <si>
    <t>МК000038</t>
  </si>
  <si>
    <t>демонтированное оборудование</t>
  </si>
  <si>
    <t>442534,Пензенская область, г. Кузнецк, ул. Орджоникидзе, д. 157</t>
  </si>
  <si>
    <t>г. Пенза, ул. Тепличная, д. 16В</t>
  </si>
  <si>
    <t>получен безвозмездно</t>
  </si>
  <si>
    <t>Масса экскаватора, т5-9, Масса гидромолота, кг 295, Энергия удара, Дж 849, Частота ударов, уд/мин. 450-900, Длина гидромолота с рабочим инструментом и подвеской, мм 1500, Длина гидромолота с рабочим инструментом без подвески, мм 1430, Длина гидромолота без рабочего инструмента и подвески, мм 1030,  Рабочеедавление, бар  90-130, Расход масла, л/мин 30-50, Диаметр рабочего инструмента, мм 68, Рабочая длина инструмента, мм 400, Диаметр рукава, мм (дюйм)  13 (1/2,BSP)</t>
  </si>
  <si>
    <t xml:space="preserve">Установка предназначена для гидрохимической отмывки теплопередающих поверхностей теплоэнергетического оборудования: паровых и водогрейных котлов, теплообменников, деаэраторов, тепловых узлов, сетевых трубопроводов и т.п. от отложений, образовавшихся в результате эксплуатации теплоэнергетического оборудования при отсутствии ведения или нарушении воднохимического режима, отсутствии постоянного и предварительного химического контроля и т.д.   Установка предназначена для работы в следующих условиях: окружающая среда- невзрывоопасная; температура окружающей среды - 5+35гр.С ; относительная влажность воздуха - не более95%; давление атмосферное - 630-800 мм. рт.ст. Установка предназначена для перекачки химически активных и нейтральных жидкостей плотностью не более 1500кг/м куб. и содержащих твердые включения в количестве не более0.1% по объему с размером частиц не более 0,2 мм. Кинематическая вязкость перекачиваемой жидкости до 30х10в минус6 м кв/с.                                               Техническая характеристика:                                                                                                  1. Производительность по промывочному раствору до 50м куб /час
2. Напряжение питания компрессора от однофазной сети переменного тока 220В, 50Гц                                                                                                                    3.Напряжение питания электродвигателя насоса от трехфазной сети переменного тока 220/380В, 50Гц                                                                                                                         4. Потребляемая мощность привключении всех агрегатов 16.5 кВт
5. Максимальное давление промывочного раствора до 5.0кгс/см кв.
6. Максимальное давление сжатого воздуха, подаваемого компрессором до  8.0кгс/см кв.                                                                                                                           7.Вместимость емкости под промывочный раствор 1000 л                                                     8. Масса установки 212 кг                                                                                                          9. Габариты установки 1370х1100х590 мм                         </t>
  </si>
  <si>
    <t xml:space="preserve">БКУ предназначена для автономного отопления, вентиляции и горячего водоснабжения объектов бытового назначения, жилых зданий, предприятий промышленного и сельскохозяйственного назначения оборудованных закрытыми водяными системами отопления с принудительной циркуляцией теплоносителя при рабочем давлении до 0,5МПА (5кгс/см кв.) и температуре до 105 гр. С. Основным  топливом для работы БКУ служит природный газ низкого давления.    Автоматика безопасности обеспечивает работу БКУ без постоянного обслуживающего персонала и выполняет следующие функции:                                  - прекращает подачу газа к горелкам при погасании контролируемого пламени, понижении давления газа, отсутствия разрежения в топке, а так же поддерживает заданную температуру на выходе из котлов;                                                                 - прекращает подачу газа  и отключает установку при отключении электроэнергии, остановке обоих насосов циркуляции, недопустимом отклонении давлении газа, теплоносителя или  температуры теплоносителя на выходе из котла, загазованности помещения.                                                                                                               Технические показатели котельной.:                                                                        Номинальная производительность 3489 КВт                                                                    Вид топлива - природный газ низкого давления ГОСТ 5542-87. Температура воды на выходе из котлов, гр.С не более 90                                            Максимальное рабочее давление воды, МПа (кгс/ кв.см) 0,3 (3). Максимальный расход газа, м3 /ч 1260. Температура уходящих дымовых газов, гр.С 180. КПД котла % 90,5. Объем камеры сгорания дм3  3,28. Габаритные размеры контейнера: длина, ширина, высота м 10х8,780х3,0                                                                                               </t>
  </si>
  <si>
    <t>Накладная 719 от 11.09.2008</t>
  </si>
  <si>
    <t>Накладная 309 от 31.07.2007</t>
  </si>
  <si>
    <t>в отчете по оценке</t>
  </si>
  <si>
    <t>Накладная  от 29.07.2004</t>
  </si>
  <si>
    <t>производство тепловой энергии</t>
  </si>
  <si>
    <t>нет</t>
  </si>
  <si>
    <t>ООО "РЕГИОН-ЭНЕРГО</t>
  </si>
  <si>
    <t>Строка 11502</t>
  </si>
  <si>
    <t>Строка 11501</t>
  </si>
  <si>
    <t>Данные отсутствуют</t>
  </si>
  <si>
    <t>Отсутствует</t>
  </si>
  <si>
    <t>Нет</t>
  </si>
  <si>
    <t>Введен в эксплуатацию 31.08.2016, ремонт не проводился</t>
  </si>
  <si>
    <t>доходы - арендная плата - 298 367 руб., расходы - амортизация - 134 025 руб.; прибыль - 164 342 руб</t>
  </si>
  <si>
    <t>доходы - арендная плата -447550 руб., расходы - амортизация - 201038, прибыль 246512</t>
  </si>
  <si>
    <t xml:space="preserve">ООО "РЕГИОН-ЭНЕРГО" </t>
  </si>
  <si>
    <t xml:space="preserve">Накладная 15 от 15.12.2010 </t>
  </si>
  <si>
    <t>Строка 1150 "Основные средства"</t>
  </si>
  <si>
    <t>АО «Мособлэнергогаз»</t>
  </si>
  <si>
    <t>Договор от 23.05.2013г.</t>
  </si>
  <si>
    <t xml:space="preserve">Горелка газовая POLYGAS N 600/2 </t>
  </si>
  <si>
    <t>-</t>
  </si>
  <si>
    <t>Горелка газовая POLYGAS N 1200/E</t>
  </si>
  <si>
    <t>Горелка газовая TBG 210PN</t>
  </si>
  <si>
    <t>Горелка газовая IBST 9 M</t>
  </si>
  <si>
    <t>Комбинированная горелка Cuenod C330</t>
  </si>
  <si>
    <t>Комбинированная горелка Cuenod C430</t>
  </si>
  <si>
    <t>Комбинированная горелка IBSМ 700 MG</t>
  </si>
  <si>
    <t>Комбинированная горелка IBSR 11 MG</t>
  </si>
  <si>
    <t>Комбинированная горелка IBST 9 MG</t>
  </si>
  <si>
    <t>Комбинированная горелка IBSM 850 MG</t>
  </si>
  <si>
    <t>Комбинированная горелка IBSM 550 MG</t>
  </si>
  <si>
    <t>Котел водогрейный Duotherm-150</t>
  </si>
  <si>
    <t>Котел водогрейный Duotherm-200</t>
  </si>
  <si>
    <t>Котел водогрейный Duotherm-250</t>
  </si>
  <si>
    <t>Котел водогрейный GKS Dynatherm-1600</t>
  </si>
  <si>
    <t>Котел водогрейный GKS Dynatherm-4000</t>
  </si>
  <si>
    <t>Котел водогрейный Duotherm-2000</t>
  </si>
  <si>
    <t>Котел водогрейный GKS Dynatherm-2500</t>
  </si>
  <si>
    <t xml:space="preserve"> Котел водогрейный Duotherm-500 </t>
  </si>
  <si>
    <t xml:space="preserve">Котел водогрейный Eurotherm 4/150 </t>
  </si>
  <si>
    <t>Котел водогрейный Duotherm-750</t>
  </si>
  <si>
    <t>Котел водогрейный GKS Dynatherm-3200</t>
  </si>
  <si>
    <t>Котел водогрейный GKS Dynatherm-2000</t>
  </si>
  <si>
    <t>Котел водогрейный Eurotherm 23/150</t>
  </si>
  <si>
    <t>Котел водогрейный Eurotherm 7/150</t>
  </si>
  <si>
    <t xml:space="preserve"> Котел водогрейный Eurohterm 11/150</t>
  </si>
  <si>
    <t>Газотурбинная установка фирмы OPRA OP16-3B, 1850 кВт</t>
  </si>
  <si>
    <t>Газовая турбогенераторная установка Centrax CX501-KB7</t>
  </si>
  <si>
    <t>Двухтопливная турбогенераторная установка Centrax CX501-KB7</t>
  </si>
  <si>
    <t>Газо-дизельная генераторная электроустановка INT 2600 CTDF на базе двигателя ABC 16 DZC</t>
  </si>
  <si>
    <t>Турбина ORC Turboden 32-HRS DE</t>
  </si>
  <si>
    <t xml:space="preserve">Турбогенератор ORC Turboden 10-HR Split </t>
  </si>
  <si>
    <t>Система утилизации тепла от выхлопных газов ГПУ для нагрева диатермического масла и воды</t>
  </si>
  <si>
    <t>Комплектная когенерационная установка Int-2000 CT 1948 кВт / 2435 кВА 10,5 кВ 50 Гц</t>
  </si>
  <si>
    <t>Дизельная комплектная когенерационная установка  INT-2000 DCT 1760 кВт / 2200 кВА 10,5 кВ 50 Гц</t>
  </si>
  <si>
    <t>Турбогенератор ORC Turboden T 14 CHP</t>
  </si>
  <si>
    <t>АО "Мособлэнергогаз"</t>
  </si>
  <si>
    <t>Топливо: газ; Мощность = 120-600 кВт; Давление газа = 44 - 360 мбар; 8 шт.</t>
  </si>
  <si>
    <t>Топливо: газ; Мощность = 240 - 1200 кВт; Давление газа = 360 мбар; 10 шт.</t>
  </si>
  <si>
    <t>Топливо: газ; Мощность = 400 - 2100 кВт; Давление газа = 85 - 360 мбар; 8 шт.</t>
  </si>
  <si>
    <t>Топливо: газ; Мощность = 3140 - 15700 кВт; Давление газа = 500 мбар; 3 шт.</t>
  </si>
  <si>
    <t>Топливо: газ/дизель; Мощность = 2400 - 3300 кВт; Давление газа = 300 мбар; 10 шт.</t>
  </si>
  <si>
    <t>Топливо: газ/дизель; Мощность = 2400 - 4600 кВт; Давление газа = 300 - 500 мбар; 8 шт.</t>
  </si>
  <si>
    <t>Топливо: газ/дизель; Мощность = 1260 - 6300 кВт; Давление газа = 300 мбар; 2 шт.</t>
  </si>
  <si>
    <t>Топливо: газ/дизель; Мощность =2050 - 8200 кВт; Давление газа = 300 мбар; 6 шт.</t>
  </si>
  <si>
    <t>Топливо: газ/дизель; Мощность = 940 (1567диз) - 4700 кВт; Давление газа = 300 мбар; 1 шт.</t>
  </si>
  <si>
    <t>Т воды = 115°С; Давление = 0,6 Мпа; Теплопроизводительность = 0,15 МВт; 4 шт.</t>
  </si>
  <si>
    <t>Т воды = 115°С; Давление = 0,6 Мпа; Теплопроизводительность = 0,2 МВт; 5 шт.</t>
  </si>
  <si>
    <t>Т воды = 115°С; Давление = 0,6 Мпа; Теплопроизводительность = 0,25 МВт; 8 шт.</t>
  </si>
  <si>
    <t>Т воды = 115°С; Давление = 0,6 Мпа; Теплопроизводительность = 1,7 МВт; 1 шт.</t>
  </si>
  <si>
    <t>Т воды = 115°С; Давление = 0,6 Мпа; Теплопроизводительность = 4,44 МВт; 1 шт.</t>
  </si>
  <si>
    <t>Т воды = 115°С; Давление = 0,6 Мпа; Теплопроизводительность = 2 МВт; 1 шт.</t>
  </si>
  <si>
    <t>Т воды = 115°С; Давление = 0,6 Мпа; Теплопроизводительность = 2,8 МВт; 3 шт.</t>
  </si>
  <si>
    <t>Т воды = 115°С; Давление = 0,6 Мпа; Теплопроизводительность = 0,5 МВт; 2 шт.</t>
  </si>
  <si>
    <t>Т воды = 150°С; Давление = 1,6 Мпа; Теплопроизводительность = 4,650 МВт; 2 шт.</t>
  </si>
  <si>
    <t>Т воды = 115°С; Давление = 0,6 Мпа; Теплопроизводительность = 0,75 МВт; 3 шт.</t>
  </si>
  <si>
    <t>Т воды = 115°С; Давление = 0,6 Мпа; Теплопроизводительность = 3,2 МВт; 1 шт.</t>
  </si>
  <si>
    <t>Т воды = 150°С; Давление = 1,6 Мпа; Теплопроизводительность = 7,56 МВт; 1 шт.</t>
  </si>
  <si>
    <t>Мощность = 1850 кВт; Напряжение  = 0,4 кВ; Частота = 50Гц; 1 шт.</t>
  </si>
  <si>
    <t>Мощность = 5469 кВт; Напряжение = 10,5 кВт; Частота = 50 Гц; 1 шт.</t>
  </si>
  <si>
    <t>Мощность = 2600 кВт; Напряжение  = 10,5 кВ; Частота = 50Гц; 2 шт.</t>
  </si>
  <si>
    <t>Мощность = 2712 кВт; Напряжение  = 6,3 кВ; Частота = 50Гц; 1 шт.</t>
  </si>
  <si>
    <t>Мощность = 925 кВт; Напряжение  = 6,3 кВ; Частота = 50Гц; 1 шт.</t>
  </si>
  <si>
    <t>Рекуперация тепла = 5060 кВт (для нагрева масла) Рекуперация тепла = 1360 кВт (для нагрева воды); 1 шт.</t>
  </si>
  <si>
    <t>Мощность = 1948 кВт; Напряжение  = 10,5 кВ; Частота = 50Гц; 3 шт.</t>
  </si>
  <si>
    <t>Мощность = 1760 кВт; Напряжение  = 10,5 кВ; Частота = 50Гц; 1 шт.</t>
  </si>
  <si>
    <t>Мощность электрическая = 1165 кВт; Напряжение  = 0,4 кВ; Частота = 50Гц; Мощность тепловая = 5435 кВт; 1 шт.</t>
  </si>
  <si>
    <t>Теплоснабжение</t>
  </si>
  <si>
    <t>Электроснабжение</t>
  </si>
  <si>
    <t>Электроснабжение - теплоснабжение</t>
  </si>
  <si>
    <t>Строка 1190 "Прочие внеоборотные активы"</t>
  </si>
  <si>
    <t>Строка 1170 "Финансовые вложения"</t>
  </si>
  <si>
    <t xml:space="preserve">  -</t>
  </si>
  <si>
    <t>1.2.11</t>
  </si>
  <si>
    <t>1.2.12</t>
  </si>
  <si>
    <t>1.2.14</t>
  </si>
  <si>
    <t>1.2.15</t>
  </si>
  <si>
    <t>1.2.16</t>
  </si>
  <si>
    <t>1.2.17</t>
  </si>
  <si>
    <t>1.2.18</t>
  </si>
  <si>
    <t>1.2.19</t>
  </si>
  <si>
    <t>1.2.20</t>
  </si>
  <si>
    <t>1.2.21</t>
  </si>
  <si>
    <t>1.2.22</t>
  </si>
  <si>
    <t>1.2.23</t>
  </si>
  <si>
    <t>1.2.24</t>
  </si>
  <si>
    <t>1.2.25</t>
  </si>
  <si>
    <t>1.2.28</t>
  </si>
  <si>
    <t>1.2.29</t>
  </si>
  <si>
    <t>1.2.31</t>
  </si>
  <si>
    <t>1.2.32</t>
  </si>
  <si>
    <t>1.2.34</t>
  </si>
  <si>
    <t>ООО "Газпром теплоэнерго Кисловодск"</t>
  </si>
  <si>
    <t>Нежилое здание</t>
  </si>
  <si>
    <t>нежилое здание, площадью 132,7 кв.м., этажностью: 1, кадастровый номер 26:34:000000:9458</t>
  </si>
  <si>
    <t>Ставропольский край, г. Кисловодск, (ателье № 5) на территории санатория «Пикет»</t>
  </si>
  <si>
    <t>Договор передачи в собственность от 13.08.1996 (в счет погашения задолженности за теплоэнергию), заключенному между ООО «К-НАДЕЖДА» и АООТ «Теплосеть»</t>
  </si>
  <si>
    <t xml:space="preserve">Свидетельством о государственной регистрации права, запись о регистрации № 26-26-15/013/2014-987  от 19.12.2014 </t>
  </si>
  <si>
    <t>Здание котельной</t>
  </si>
  <si>
    <t xml:space="preserve"> Российская Федерация, Краснодарский край, г. Армавир, х. Красная Поляна, ул. Советская, д.47</t>
  </si>
  <si>
    <t xml:space="preserve">Назначение: нежилое. Площадь:90,3 кв.м., количество этажей:1, кадастровый (или условный) номер: 23:38:0305016:57. </t>
  </si>
  <si>
    <t>Свидетельство о государственной регистрации права от 13.11.2015 г. №АА 610877, договор купли-продажи имущества , приобретенного на торгах от 15.10.2015 г.</t>
  </si>
  <si>
    <t>Кадастровый паспорт</t>
  </si>
  <si>
    <t>Не эксплуатируется. Предназначено под снос.</t>
  </si>
  <si>
    <t>Объект незавершенного строительства (Комплексная котельная мощностью 4 МВт с сетями инженерно-технического обеспечения (торфяной блок лит. А))</t>
  </si>
  <si>
    <t>Объект незавершенного строительства (Комплексная котельная мощностью 4 МВт с сетями инженерно-технического обеспечения (газовый блок лит. Б), включая дымовую трубу номенклат.номер 0000000355)</t>
  </si>
  <si>
    <t>000000354</t>
  </si>
  <si>
    <t xml:space="preserve">Тепловая сеть к комплексной котельной </t>
  </si>
  <si>
    <t>0000000358</t>
  </si>
  <si>
    <t xml:space="preserve">  Сети водоснабжения к комплексной котельной</t>
  </si>
  <si>
    <t>0000000359</t>
  </si>
  <si>
    <t>Сети электроснабжения к комплексной котельной</t>
  </si>
  <si>
    <t>00000360</t>
  </si>
  <si>
    <t>Сети горячего водоснабжения к комплексной котельной</t>
  </si>
  <si>
    <t>0000000361</t>
  </si>
  <si>
    <t>Сети канализации к комплексной котельной</t>
  </si>
  <si>
    <t>0000000362</t>
  </si>
  <si>
    <t>Наружный газопровод к комплексной котельной</t>
  </si>
  <si>
    <t>0000000363</t>
  </si>
  <si>
    <t>Водоподготовительная установка к комплексной котельной</t>
  </si>
  <si>
    <t>0000000357</t>
  </si>
  <si>
    <t>Костромская область, Костромской район, г. Кострома, ул. Солониковская, д. 10б</t>
  </si>
  <si>
    <t xml:space="preserve">назначение: нежилое, степень готовности объекта 100 %, застроенная площадь 306,4 кв.м., инв.№ 14311, лит. А,  кадастровый (или условный) номер: 44:27:090801:255 </t>
  </si>
  <si>
    <t>назначение: нежилое, степень готовности объекта 100 %, застроенная площадь 35,3 кв.м., инв.№ 14311, лит. Б,  кадастровый (или условный) номер: 44:27:090801:256</t>
  </si>
  <si>
    <t>71,0 м</t>
  </si>
  <si>
    <t>28,27 м</t>
  </si>
  <si>
    <t xml:space="preserve"> воздушный кабель низкого напряжения от ТП ПАТП№4 по ул. Солониковской, д.10б  к зданию газового блока по  ул. Солониковской, д.10б в г. Костроме</t>
  </si>
  <si>
    <t>140,0 м</t>
  </si>
  <si>
    <t>508,6 м</t>
  </si>
  <si>
    <t>от КК1 у здания торфяного блока до СКК по ул. Солониковской в г. Костроме</t>
  </si>
  <si>
    <t>81,04 м</t>
  </si>
  <si>
    <t>от точки врезки в т.1 до т.2, от т.2 до т.3, от т.3 до ГРПШ СН-125, от ГРПШ СН-125 до ввода в здание газового блока по  ул. Солониковской, д.10б</t>
  </si>
  <si>
    <t>279,54 м</t>
  </si>
  <si>
    <t>Технический паспорт</t>
  </si>
  <si>
    <t>является вспомогательным объектом к БМК, регистрации отдельно на сеть нет, правоустанавливающие документы:            инвестиционный договор от 22.01.2007 №21/1</t>
  </si>
  <si>
    <t>Консервация                 (в аренду не сдается)</t>
  </si>
  <si>
    <t>Консервация (в аренду не сдается)</t>
  </si>
  <si>
    <t>Сведение отсутствуют</t>
  </si>
  <si>
    <t>Здание биржи сырья</t>
  </si>
  <si>
    <t>00000493</t>
  </si>
  <si>
    <t>Архангельская область, Плесецкий р-н, пос. Плесецк, улица Ударников, д. 1</t>
  </si>
  <si>
    <t>Свидетельство о праве собственности от 22.07.2015 г. К№035483,   договор купли-продажи недвижимого имущества от 27.04.2015 г. №02-2015/КП</t>
  </si>
  <si>
    <t>Передано в аренду ООО "Газпром теплоэнерго Плесецк"</t>
  </si>
  <si>
    <t>Организация и проведение ООО ЭТП ГПБ электронных торгов на право заключения договора купли-продажи (агентский договор № 69/2017 от 06.06.2017)</t>
  </si>
  <si>
    <t>Здание пожарного депо</t>
  </si>
  <si>
    <t>00000488</t>
  </si>
  <si>
    <t>Сортировочная площадка №1</t>
  </si>
  <si>
    <t>00000489</t>
  </si>
  <si>
    <t>Сортировочная площадка №2</t>
  </si>
  <si>
    <t>00000490</t>
  </si>
  <si>
    <t>4-х рамный лесопильный цех</t>
  </si>
  <si>
    <t>00000491</t>
  </si>
  <si>
    <t>Ангар модуль ФБС</t>
  </si>
  <si>
    <t>00000497</t>
  </si>
  <si>
    <t>Свидетельство о праве собственности от 22.07.2015 г. К№035487,   договор купли-продажи недвижимого имущества от 27.04.2015 г. №02-2015/КП</t>
  </si>
  <si>
    <t>назначение: производственного (промышленного) назначения, 1-этажный, общая площадь 836 кв.м., инвентарный номер: 15223, Литер: А,  кадастровый (или условный) номер: 29:15:000000:1605</t>
  </si>
  <si>
    <t>Свидетельство о праве собственности от 22.07.2015 г. К№035486 договор купли-продажи недвижимого имущества от 27.04.2015 г. №02-2015/КП</t>
  </si>
  <si>
    <t>Свидетельство о праве собственности от 22.07.2015 г. К№035485 договор купли-продажи недвижимого имущества от 27.04.2015 г. №02-2015/КП</t>
  </si>
  <si>
    <t>Свидетельство о праве собственности от 28.07.2015 г. К№035323 договор купли-продажи недвижимого имущества от 27.04.2015 г. №02-2015/КП</t>
  </si>
  <si>
    <t>Свидетельство о праве собственности от 22.07.2015 г. К№035479 договор купли-продажи недвижимого имущества от 27.04.2015 г. №02-2015/КП</t>
  </si>
  <si>
    <t>Земельный участок</t>
  </si>
  <si>
    <t>00000484</t>
  </si>
  <si>
    <t>Архангельская область, Участок находиться примерно в 200 м по направлению на восток от ориентира ж.д. вокзала, расположенного за пределами участка: р-н Плесецкий, п. Плесецк.</t>
  </si>
  <si>
    <t>Свидетельство о праве собственности от22.07.2015 г. К №035491,   договор купли-продажи недвижимого имущества от 27.04.2015 г. №02-2015/КП</t>
  </si>
  <si>
    <t>Частично передан            (147 456 кв.м)                 в аренду ООО "Газпром теплоэнерго Плесецк"</t>
  </si>
  <si>
    <t>Склад</t>
  </si>
  <si>
    <t>00000503</t>
  </si>
  <si>
    <t>00000552</t>
  </si>
  <si>
    <t>Архангельская область, Плесецкий р-н, пос. Североонежск, бывшая база ОРСа</t>
  </si>
  <si>
    <t>Свидетельство о праве собственности от 22.07.2015 г. К№035473 договор купли-продажи недвижимого имущества от 27.04.2015 г. №03-2015/КП</t>
  </si>
  <si>
    <t>категория земель: земли населенных пунктов, разрешенное использование: для размещения складов, площадь 4 415 кв.м., кадастровый номер: 29:15:101001:644</t>
  </si>
  <si>
    <t xml:space="preserve"> складское хозяйство</t>
  </si>
  <si>
    <t>Архангельская область, Плесецкий район, пос. Североонежск, 2-й микрорайон</t>
  </si>
  <si>
    <t>Свидетельство о праве собственности от 12.07.2016 г. К №083040, договор купли-продажи земельного участка от 20.06.2016</t>
  </si>
  <si>
    <t>Не сдается в аренду</t>
  </si>
  <si>
    <t>1.2.36</t>
  </si>
  <si>
    <t>1.2.38</t>
  </si>
  <si>
    <t>1.2.39</t>
  </si>
  <si>
    <t>1.2.40</t>
  </si>
  <si>
    <t>1.2.41</t>
  </si>
  <si>
    <t>1.2.42</t>
  </si>
  <si>
    <t>1.2.43</t>
  </si>
  <si>
    <t>1.2.44</t>
  </si>
  <si>
    <t xml:space="preserve">Наибольшая из двух величин: либо балансовая стоимость актива, либо рыночная стоимость, определенная независимым оценщиком </t>
  </si>
  <si>
    <t>ООО "Вудленд"</t>
  </si>
  <si>
    <t>Здание - водонапорная башня, назначение: объекты производственной инфраструктуры, общая площадь 9,1</t>
  </si>
  <si>
    <t>00-000019</t>
  </si>
  <si>
    <t>Российская Федерация, Московская область, г. Электросталь, ул. Горького, д. 32.</t>
  </si>
  <si>
    <t>Находится в нерабочем состоянии, ремонт не проводился</t>
  </si>
  <si>
    <t>Деревоперерабатывающий комплекс</t>
  </si>
  <si>
    <t>не эксплуатируется</t>
  </si>
  <si>
    <t>Здание - насосная станция, 1 этажное, общая площадь 135,10 кв.м., инв.№ 632/41, лит. Ш</t>
  </si>
  <si>
    <t>00-000020</t>
  </si>
  <si>
    <t>Состояние удовлетворительое, ремонт не проводился</t>
  </si>
  <si>
    <t>Здание - котельная, 1- этажное с антресолью, общая площадь 1103,20 кв.м., инв.№ 100-632/38, лит. Ч-Ч1-ч-ч1</t>
  </si>
  <si>
    <t>00-000021</t>
  </si>
  <si>
    <t>Находится в нерабочем состоянии (непригодно к эксплуатации)</t>
  </si>
  <si>
    <t>Отдельно стоящее нежилое здание производственного назначения: механические мастерские, 2-этажное, об</t>
  </si>
  <si>
    <t>00-000022</t>
  </si>
  <si>
    <t>Здание "Водогрейная котельная", назначение: нежилое, 1-этажное, общая площадь 362,7 кв.м. инв.№ 341:</t>
  </si>
  <si>
    <t>00-000023</t>
  </si>
  <si>
    <t>Наружный газопровод высокого давления к водогрейной котельной, назначение: нежилое, протяженность 209</t>
  </si>
  <si>
    <t>00-000024</t>
  </si>
  <si>
    <t xml:space="preserve">Здание, 2-этажное, общая площадь - 5424,60 кв. м., назначение по БТИ - столярно-заготовительный цех, лит. Б-Б1 Назначение "Промышленные объекты", </t>
  </si>
  <si>
    <t>00-000016</t>
  </si>
  <si>
    <t>Договор купли-продажи недвижимого имущества от 15.05.2014
Свидетельство о государственной регистрации права, выдано Управлением Федеральной службы государственной регистрации, кадастра и картографии по Московской области 15.08.2014, о чем в ЕГРП сделана запись № 50-50-46/022/2014-433 от 15.08.2014</t>
  </si>
  <si>
    <t>частично сдается в аренду</t>
  </si>
  <si>
    <t xml:space="preserve">Здание (пристройка), общая площадь 489,30 кв.м. этаж1, назначение по БТИ: плотнично-погонажный цех, лит. Б1. </t>
  </si>
  <si>
    <t>00-000017</t>
  </si>
  <si>
    <t>Договор купли-продажи недвижимого имущества от 15.05.2014
Свидетельство о государственной регистрации права, выдано Управлением Федеральной службы государственной регистрации, кадастра и картографии по Московской области 15.08.2014, о чем в ЕГРП сделана запись № 50-50-46/022/2014-434 от 15.08.2014</t>
  </si>
  <si>
    <t>Нежилое здание, 1-этажное, общая площадь лит.3- 755,60кв.м., назначение БТИ: "погонажный цех со складом" лит. 3,31,</t>
  </si>
  <si>
    <t>00-000018</t>
  </si>
  <si>
    <t>Договор купли-продажи недвижимого имущества от 15.05.2014
Свидетельство о государственной регистрации права, выдано Управлением Федеральной службы государственной регистрации, кадастра и картографии по Московской области 15.08.2014, о чем в ЕГРП сделана запись № 50-50-46/022/2014-435 от 15.08.2014</t>
  </si>
  <si>
    <t>Земельный участок 1264кв м, категория земель: земли населенных пунктов</t>
  </si>
  <si>
    <t>00-000026</t>
  </si>
  <si>
    <t>Земельный участок 22019 кв м, категория земель: земли населенных пунктов</t>
  </si>
  <si>
    <t>00-000027</t>
  </si>
  <si>
    <t>Договор купли-продажи имущества от 02.06.2017, зарегистрирован 22.06.2017. Запись о праве собственности внесена за № 50:46:0030301:1031-50/046/2017-2 от 22.06.2017</t>
  </si>
  <si>
    <t>Земельный участок 5165кв м, категория земель: земли населенных пунктов</t>
  </si>
  <si>
    <t>00-000028</t>
  </si>
  <si>
    <t>Земельный участок 4969кв м, категория земель: земли населенных пунктов</t>
  </si>
  <si>
    <t>00-000025</t>
  </si>
  <si>
    <t>1.2.57</t>
  </si>
  <si>
    <t>1.2.65</t>
  </si>
  <si>
    <t>Строка 1150</t>
  </si>
  <si>
    <t>Автомат для заточки круглых дисковых пил с твердосплавными напайками по передней и задним граням с электронной системой и СОЖ модели "Otomat-96"</t>
  </si>
  <si>
    <t>00-000001</t>
  </si>
  <si>
    <t>Используется для заточки лесопильных дисков</t>
  </si>
  <si>
    <t>Состояние удовлетворительое</t>
  </si>
  <si>
    <t>Станок для заточки плоских ножей с магнитной плитой СОЖ и автоматической подачей, модели i12PA105</t>
  </si>
  <si>
    <t>00-000002</t>
  </si>
  <si>
    <t>Используется для заточки ножей деревообрабатывающих станков</t>
  </si>
  <si>
    <t>Сушильная камера Secea JET 86.75.41 (1)</t>
  </si>
  <si>
    <t>00-000003</t>
  </si>
  <si>
    <t>Сушильная камера Secea JET 86.75.41 (2)</t>
  </si>
  <si>
    <t>00-000004</t>
  </si>
  <si>
    <t>Сушильная камера Secea JET 86.75.41 (3)</t>
  </si>
  <si>
    <t>00-000005</t>
  </si>
  <si>
    <t>Универсальный фрезерный станок с программным управлением Хундеггер К-2</t>
  </si>
  <si>
    <t>00-000006</t>
  </si>
  <si>
    <t>Оборудования для обработки пиломатериалов</t>
  </si>
  <si>
    <t>Станок строгальный Universal 300 четырехсторонний</t>
  </si>
  <si>
    <t>00-000007</t>
  </si>
  <si>
    <t>Станок для обработки верхней стороны заготовки "Costa Levigatrici"</t>
  </si>
  <si>
    <t>00-000008</t>
  </si>
  <si>
    <t>Станок для обработки боковой стороны заготовки модель KOH-TTGG 1350</t>
  </si>
  <si>
    <t>00-000009</t>
  </si>
  <si>
    <t>Автоматизированный станок AUER TECH BigLOG 260A для прооизводства стенного бруса</t>
  </si>
  <si>
    <t>00-000010</t>
  </si>
  <si>
    <t>Автоматизированная линия для производства ламельных, клееных, прямолинейных конструкций из древесины длиной до 14 метров</t>
  </si>
  <si>
    <t>00-000011</t>
  </si>
  <si>
    <t>Основное оборудование для изготовления клееного бруса</t>
  </si>
  <si>
    <t>Высокоточный заточный станок для фрез G-400S</t>
  </si>
  <si>
    <t>00-000012</t>
  </si>
  <si>
    <t>Сверлозаточной станок BSG-60</t>
  </si>
  <si>
    <t>00-000013</t>
  </si>
  <si>
    <t>Сопутствующее оборудование</t>
  </si>
  <si>
    <t>Система аспирации и пневмотранспорта (САПТ)</t>
  </si>
  <si>
    <t>00-000014</t>
  </si>
  <si>
    <t>Станок Ленточная пила АВАНГАРД-ЛДГ-300, завод. №10</t>
  </si>
  <si>
    <t>00-000015</t>
  </si>
  <si>
    <t>4-х сторонний станок WINNER BL 6-23</t>
  </si>
  <si>
    <t>00-00000050</t>
  </si>
  <si>
    <t>Secea JET 66.100.41 сушильная камера</t>
  </si>
  <si>
    <t>00-00000051</t>
  </si>
  <si>
    <t>Автом. стан. для распиловки древесины "RAINVANN"</t>
  </si>
  <si>
    <t>00-00000052</t>
  </si>
  <si>
    <t>Автоматическая сушильная камера EISENMANN EN-100</t>
  </si>
  <si>
    <t>00-00000053</t>
  </si>
  <si>
    <t>Автопогрузчик 41030, г/п-5т, дв. Д-243, Н=3,3м</t>
  </si>
  <si>
    <t>00-00000054</t>
  </si>
  <si>
    <t>Вентилятор ВР 100-45-8 (45х1500х810) Л.0 сх.5</t>
  </si>
  <si>
    <t>00-00000055</t>
  </si>
  <si>
    <t>Вилы 4014-4620003-30 удл. L=2000</t>
  </si>
  <si>
    <t>00-00000056</t>
  </si>
  <si>
    <t>00-00000057</t>
  </si>
  <si>
    <t>Заточной станок JF-3300</t>
  </si>
  <si>
    <t>00-00000058</t>
  </si>
  <si>
    <t>Заточной станок АЗУ-02</t>
  </si>
  <si>
    <t>00-00000059</t>
  </si>
  <si>
    <t>Заточной станок мод. "RONDOMAT-950"</t>
  </si>
  <si>
    <t>00-00000060</t>
  </si>
  <si>
    <t>К-3 Установка компрессорная</t>
  </si>
  <si>
    <t>00-00000061</t>
  </si>
  <si>
    <t>Компрессорная установка ДЭН-75Ш с ресивером РВ 900</t>
  </si>
  <si>
    <t>00-00000062</t>
  </si>
  <si>
    <t>Кран элек-й однобал оп (кран-балка) г/п 3,2т, 8,2м</t>
  </si>
  <si>
    <t>00-00000063</t>
  </si>
  <si>
    <t>Кран-балка Г.П 3,2т с электроталью СТ516Н5,5v1-2/1</t>
  </si>
  <si>
    <t>00-00000064</t>
  </si>
  <si>
    <t>Кран-балка г.п.3,2 т. с электроталью 45ст. 10516м</t>
  </si>
  <si>
    <t>00-00000065</t>
  </si>
  <si>
    <t>Линия сращивания CAT. MACCHINE ECO-LOGIC SPECIAL</t>
  </si>
  <si>
    <t>00-00000066</t>
  </si>
  <si>
    <t>Мостовой кран эл.опорный 1-А-5,0-13,5-6,0-380-У2</t>
  </si>
  <si>
    <t>00-00000067</t>
  </si>
  <si>
    <t>Наружные канализационные сети</t>
  </si>
  <si>
    <t>00-00000068</t>
  </si>
  <si>
    <t>Портальный кран КПП 10 (12,5)-30-10,5 г/л отн</t>
  </si>
  <si>
    <t>00-00000069</t>
  </si>
  <si>
    <t>Пресс вертикальный ПВ-001М-14000</t>
  </si>
  <si>
    <t>00-00000070</t>
  </si>
  <si>
    <t>Резервуары V-500 куб.м.</t>
  </si>
  <si>
    <t>00-00000071</t>
  </si>
  <si>
    <t>РУ-04 кВ в ТП</t>
  </si>
  <si>
    <t>00-00000072</t>
  </si>
  <si>
    <t>Станок строг. 4-х стор. CAT MACCHINE BASIC 400</t>
  </si>
  <si>
    <t>00-00000073</t>
  </si>
  <si>
    <t>Станок для древесины "Gre-Con-Dimter" SUPRA-2</t>
  </si>
  <si>
    <t>00-00000074</t>
  </si>
  <si>
    <t>Станок токарно-винторезный мод.1К62</t>
  </si>
  <si>
    <t>00-00000075</t>
  </si>
  <si>
    <t>Станок торц. пнев. STROMAB TR-450</t>
  </si>
  <si>
    <t>00-00000076</t>
  </si>
  <si>
    <t>Станок упаковочный Нелео-90</t>
  </si>
  <si>
    <t>00-00000077</t>
  </si>
  <si>
    <t>Строгально-калёвочный станок "PROFIMAT-26/8 003"</t>
  </si>
  <si>
    <t>00-00000078</t>
  </si>
  <si>
    <t>Теплообменник ТВ-123,130</t>
  </si>
  <si>
    <t>00-00000079</t>
  </si>
  <si>
    <t>Используется совместно с сушильными камерами, вмонтированы в сушильные камеры</t>
  </si>
  <si>
    <t>Технический водопровод</t>
  </si>
  <si>
    <t>00-00000080</t>
  </si>
  <si>
    <t>Торцовочная пила "Piccolo"</t>
  </si>
  <si>
    <t>00-00000081</t>
  </si>
  <si>
    <t>Торцовочный станок TR-600</t>
  </si>
  <si>
    <t>00-00000082</t>
  </si>
  <si>
    <t>Универсально-заточной станок 3А-64-Д</t>
  </si>
  <si>
    <t>00-00000083</t>
  </si>
  <si>
    <t xml:space="preserve">Земельный участок </t>
  </si>
  <si>
    <t xml:space="preserve"> - (Счет 41)</t>
  </si>
  <si>
    <t>Общая площадь 1266 кв.м, Категория: земли населенных пунктов, разрешенное использование для размещения котельной, кадастровый номер 35:02:0402001:85</t>
  </si>
  <si>
    <t>Общая площадь 405 кв.м, Категория: земли населенных пунктов, разрешенное использование для размещения котельной, кадастровый номер 35:02:0103018:21</t>
  </si>
  <si>
    <t>Общая площадь 1337 кв.м, Категория: земли населенных пунктов, разрешенное использование для размещения котельной, кадастровый номер 35:02:0103022:51</t>
  </si>
  <si>
    <t>Общая площадь 586 кв.м, Категория: земли населенных пунктов, разрешенное использование для размещения котельной, кадастровый номер 35:02:0103013:18</t>
  </si>
  <si>
    <t>в аренду не сдается</t>
  </si>
  <si>
    <t>1.2.69</t>
  </si>
  <si>
    <t xml:space="preserve">Рыночная стоимость, определенная независимым оценщиком </t>
  </si>
  <si>
    <t>Балансовая стоимость актива</t>
  </si>
  <si>
    <t>Не нуждается в предпродажной подготовке;
Организация и проведение ООО ЭТП ГПБ электронных торгов на право заключения договора купли-продажи (агентский договор № 69/2017 от 06.06.2017)</t>
  </si>
  <si>
    <t>Требуется точечное удаление  следов коррозии, подкраска;
Организация и проведение ООО ЭТП ГПБ электронных торгов на право заключения договора купли-продажи (агентский договор № 69/2017 от 06.06.2017)</t>
  </si>
  <si>
    <t>Распаковать, просушить (возмоно образование конденсата), точечно обработать места коррозии, подкрасить. Проревить работу электрооборудования;
Организация и проведение ООО ЭТП ГПБ электронных торгов на право заключения договора купли-продажи (агентский договор № 69/2017 от 06.06.2017)</t>
  </si>
  <si>
    <t>Распаковать, просушить (возмоно образование конденсата), точечно обработать места коррозии, подкрасить;
Организация и проведение ООО ЭТП ГПБ электронных торгов на право заключения договора купли-продажи (агентский договор № 69/2017 от 06.06.2017)</t>
  </si>
  <si>
    <t>Распаковать, просушить (возмоно образование конденсата), точечно обработать места коррозии, подкрасить. Проверить работу электрооборудования;
Организация и проведение ООО ЭТП ГПБ электронных торгов на право заключения договора купли-продажи (агентский договор № 69/2017 от 06.06.2017)</t>
  </si>
  <si>
    <t>Распаковать, просушить (возмоно образование конденсата), точечно обработать места коррозии, подкрасить. Проверить работу электрооборудования;
Организация и проведение ООО ЭТП ГПБ электронных торгов на право заключения договора купли-продажи (агентский дог</t>
  </si>
  <si>
    <t>Техническое состояние работоспособное, износ - 0%</t>
  </si>
  <si>
    <t>Техническое состояние удовлетворительное, работоспособное. Степень износа 25-30%. Котельная не эксплуатируется 2 года, законсервирована, находится на ответственном хранении, ремонтные работы не проводятся.</t>
  </si>
  <si>
    <t>Техническое состояние удовлетворительное, работоспособное. Степень износа 40%. Оборудование не эксплуатируется 2 года, законсервирована, находится на ответственном хранении, ремонтные работы не проводятся.</t>
  </si>
  <si>
    <t>Техническое состояние - неудовлетворительное, износ - 50%, ремонт не проводился</t>
  </si>
  <si>
    <t>Техническое состояние - неудовлетворительное,степень износа-60%,ремонт не проводился</t>
  </si>
  <si>
    <t>Техническое состояние - неудовлетворительное,степень износа-70%,ремонт не проводился</t>
  </si>
  <si>
    <t>Находится в неодовлетворительном техническом состоянии, не эксплуатируется, износ - 70%</t>
  </si>
  <si>
    <t>Техническое состояние - работоспособное, износ - 0%. Не эксплуатировалось, хранится в помещении.</t>
  </si>
  <si>
    <t>Техническое состояние - работоспособное, износ - 0%. Не экспуатировалось, хранится на открытой площадке.</t>
  </si>
  <si>
    <t>Дымовая труба</t>
  </si>
  <si>
    <t>00000406</t>
  </si>
  <si>
    <t xml:space="preserve">Вологодская область, Бабаевский район, г. Бабаево, ул. Гайдара. </t>
  </si>
  <si>
    <t>свидетельство о праве собственности от 13.11.2014 г. 35-АБ №688173, договор купли-продажи имущества от 01.10.2014 №26-14/КП</t>
  </si>
  <si>
    <t>АО "Мегафон"</t>
  </si>
  <si>
    <t>1.1.1</t>
  </si>
  <si>
    <t>1.1.2</t>
  </si>
  <si>
    <t>сдается в аренду</t>
  </si>
  <si>
    <t>сооружение</t>
  </si>
  <si>
    <t>Группа ОС, к которой принадлежит актив</t>
  </si>
  <si>
    <t>здание</t>
  </si>
  <si>
    <t>помещение</t>
  </si>
  <si>
    <t>котельная выведена из эксплуатации -2010г.,  требуется проведение капитального ремонта</t>
  </si>
  <si>
    <t>ЦТП не эксплуатируется. Здание находится  в неудовлетворительном техническом состоянии,  требуется проведение капитального ремонта. Износ - 80%</t>
  </si>
  <si>
    <t>Часть доли в уставном капитале</t>
  </si>
  <si>
    <t>Сооружения</t>
  </si>
  <si>
    <t>Техническое состояние удовлетворительное, работоспособное. Степень износа 10-15%. Сеть водоснабжения не эксплуатируется 2 года, законсервирована, находится на ответственном хранении, ремонтные работы не проводятся.</t>
  </si>
  <si>
    <t>Техническое состояние удовлетворительное, работоспособное. Степень износа 15-20%. Сеть электроснабжения не эксплуатируется 2 года, законсервирована, находится на ответственном хранении, ремонтные работы не проводятся.</t>
  </si>
  <si>
    <t>Техническое состояние  хорошее, работоспособное. Степень износа 15-20%. Сеть ГВС не эксплуатируется 2 года, законсервирована, находится на ответственном хранении, сети ГВС не эксплуатировались.</t>
  </si>
  <si>
    <t>Техническое состояние удовлетворительное, работоспобное. Степень износа 15-20%. Сеть канализации не эксплуатируется 2 года, законсервирована, находится на ответственном хранении, ремонтные работы не проводятся.</t>
  </si>
  <si>
    <t>Техническое состояние удовлетворительное, работоспособное. Степень износа 25-30%. Сеть наружного газопровода не эксплуатируется 2 года, законсервирована, находится на ответственном хранении, ремонтные работы не проводятся.</t>
  </si>
  <si>
    <t>Оборудование</t>
  </si>
  <si>
    <t>Здание</t>
  </si>
  <si>
    <t xml:space="preserve">Техническое состояние удовлетворительное, работоспособное. Степень износа 50%. Находится в аренде, необходимо провести ремонтные работы. </t>
  </si>
  <si>
    <t xml:space="preserve">Техническое состояние неудовлетворительное, неработоспособное, стены накренены, протечка кровли. Степень износа 95%, законсервировано, находится на ответственном хранении, ремонтные работы не проводятся. </t>
  </si>
  <si>
    <t xml:space="preserve">Техническое состояние неудовлетворительное, неработоспособное, отсутствуют элементы стен и кровли. Степень износа 95%, законсервирована, находится на ответственном хранении, ремонтные работы не проводятся. </t>
  </si>
  <si>
    <t xml:space="preserve">Техническое состояние неудовлетворительное, неработоспособное, частичное разрушение кирпичной кладки стен, течь кровли. Степень износа 95%, законсервирована, находится на ответственном хранении, ремонтные работы не проводятся. </t>
  </si>
  <si>
    <t xml:space="preserve">Техническое состояние неудовлетворительное, частичное разрушение фундамента, отсутствуют оконные рамы, расслоение металлического покрытия. Степень износа 80%, законсервирована, находится на ответственном хранении, ремонтные работы не проводятся. </t>
  </si>
  <si>
    <t xml:space="preserve">Техническое состояние неудовлетворительное, неработоспособное, частичное разрушение кирпичной кладки стен, течь кровли. Степень износа 95%, законсервирован, находится на ответственном хранении, ремонтные работы не проводятся. </t>
  </si>
  <si>
    <t xml:space="preserve">Техническое состояние удовлетворительное, работоспособное. Степень износа 30%. По прямому назначению не используется. Передана в аренду с последующей сдачей в субаренду АО «Мегафон». </t>
  </si>
  <si>
    <t>000000356</t>
  </si>
  <si>
    <t>оборудование</t>
  </si>
  <si>
    <t>Предпродажная подготовка:
Оценка рыночной стоимости имущества закончится 11,10,2017 г.</t>
  </si>
  <si>
    <t>Проведена оценка  Организация и проведение ООО ЭТП ГПБ электронных торгов на право заключения договора купли-продажи (агентский договор № 69/2017 от 06.06.2017)</t>
  </si>
  <si>
    <t>здания</t>
  </si>
  <si>
    <t>машины и оборудование (кроме офисного)</t>
  </si>
  <si>
    <t>товары на складах</t>
  </si>
  <si>
    <t>оборудование на складе</t>
  </si>
  <si>
    <t>Итого по подразделу 1.1</t>
  </si>
  <si>
    <t>354 000 000 (триста пятьдесят четыре миллиона) рублей, в том числе НДС 18%</t>
  </si>
  <si>
    <t>780 143 000 (семьсот восемьдесят миллионов сто сорок три тысячи) рублей, без учета НДС.</t>
  </si>
  <si>
    <t>Дымовая труба (в составе объекта незавершенного строительства (Комплексная котельная мощностью 4 МВт с сетями инженерно-технического обеспечения ( лит.а))</t>
  </si>
  <si>
    <t xml:space="preserve">оборудование твердо-топливного (торфяного котельного оборудования) </t>
  </si>
  <si>
    <t>00000090</t>
  </si>
  <si>
    <t xml:space="preserve">оборудование газовой котельной </t>
  </si>
  <si>
    <t>00000091</t>
  </si>
  <si>
    <t>00-002556</t>
  </si>
  <si>
    <t xml:space="preserve"> лит.а, высота 18 м, D=400</t>
  </si>
  <si>
    <t xml:space="preserve">работоспособное </t>
  </si>
  <si>
    <t xml:space="preserve">оборудование для торфяной котельной. </t>
  </si>
  <si>
    <t>оборудование для газовой котельной.</t>
  </si>
  <si>
    <t>Наружный газопровод среднего давления L=6,37 п.м.</t>
  </si>
  <si>
    <t>00003457</t>
  </si>
  <si>
    <t>Санкт-Петербург, ул. М. Посадская, д.18, корп.2, литА</t>
  </si>
  <si>
    <t>надземный газопровод среднего давления, L=6,3п.м., стальной, d108</t>
  </si>
  <si>
    <t>Договор №01-15/02 от 27.07.2015 (ООО "Энергоформ")
акт КС-2 №16 от 20.10.2017
акт ОС-1 №359 от 15.12.2017</t>
  </si>
  <si>
    <t>строительный паспорт</t>
  </si>
  <si>
    <t>Производство ТЭ</t>
  </si>
  <si>
    <t>Используется ООО "Петербургтеплоэнерго" для газоснабжения котельной</t>
  </si>
  <si>
    <t>1. ООО "ПетербургГаз" - оказание услуг по техническому и аварийному обслуживанию подводящих газопроводов котельных, Договор №16-81 - 207,76 руб. без НДС</t>
  </si>
  <si>
    <t>1. ООО "ПетербургГаз" - оказание услуг по техническому и аварийному обслуживанию подводящих газопроводов котельных, Договор №362-17 от 18.08.2017 г. (ранее - Договор №16-81) - 2 830,88 руб. без НДС</t>
  </si>
  <si>
    <t>безвозмездная передача в собственность Санкт-Петербурга</t>
  </si>
  <si>
    <t xml:space="preserve">балансовая стоимость менее 2 млн. руб. - рыночная оценка стоимости не требуется в соответствии с п. 6.1 Положения </t>
  </si>
  <si>
    <t>Наружный газопровод среднего давления, L=24,04 п.м.</t>
  </si>
  <si>
    <t>00002630</t>
  </si>
  <si>
    <t>Санкт-Петербург, ул. Б. Зеленина, д.16, корп. 3, лит. В, пом. 1Н,2Н</t>
  </si>
  <si>
    <t>подземный газопровод среднего давления L=3,41 п.м., стальной, d159; надземный газопровод среднего давления L=20,63 п.м., стальной, d159</t>
  </si>
  <si>
    <t>Договор №06/12-198 от 25.03.2012 (ООО "Северная Компания")
акт КС-2 №10 от 30.08.2013
акт ОС-1 №134 от 30.08.2013</t>
  </si>
  <si>
    <t>1. Амортизация составила 41 372,4 руб.; 2. ООО "ПетербургГаз" - оказание услуг по техническому и аварийному обслуживанию подводящих газопроводов котельных, Договор №16-81 - 12 201,95 руб. без НДС</t>
  </si>
  <si>
    <t>1. Амортизация составила 41 372,4 руб., 2. ООО "ПетербургГаз" - оказание услуг по техническому и аварийному обслуживанию подводящих газопроводов котельных, Договор №16-81 - 12 201,95 руб. без НДС</t>
  </si>
  <si>
    <t>1. Амортизация составила 41 372,4 руб.; 2. По Договору №362-17 от 18.08.2017 г. (ООО "ПетербургГаз" - оказание услуг по техническому и аварийному обслуживанию подводящих газопроводов котельных, ранее Договор №16-81) - 13 873,32 руб. без НДС(ежегодное увеличением стоимости на 3-4%)</t>
  </si>
  <si>
    <t>Тверская область</t>
  </si>
  <si>
    <t>ООО "Газпром теплоэнерго Казань"</t>
  </si>
  <si>
    <t>комплекс имущества</t>
  </si>
  <si>
    <t>734 405 019,00 руб, без учета НДС.</t>
  </si>
  <si>
    <t>Предпродажная подготовка:
1. Организация и проведение ООО ЭТП ГПБ электронных торгов на право заключения договора купли-продажи/ в случае наличия потенциального покупателя продажа без проведения торгов</t>
  </si>
  <si>
    <t>08 счет</t>
  </si>
  <si>
    <t>г.Орел, ул.Авиционная,1</t>
  </si>
  <si>
    <t xml:space="preserve">оборудование БМК </t>
  </si>
  <si>
    <t>Техническое состояние основного оборудования удовлетворительное , оборудование не эксплуатировалось. Хранение осуществлялось под открытом небом в заводской транспортировочной упаковке. Ремонт оборудования не проводился.</t>
  </si>
  <si>
    <t>производство тепловой энергии в теплоносители горячая вода</t>
  </si>
  <si>
    <t>Требуется предпродажная подготовка в части проведения клининга оборудования БМК-4,0 МВт, проведение тех. обследования, проведение рыночной оценки.</t>
  </si>
  <si>
    <t>за 2017 год</t>
  </si>
  <si>
    <t>1 полугодие 2018 г.</t>
  </si>
  <si>
    <t>Предпродажная подготовка:
1. Актуализация рыночной стоимости 100% доли уставного капитала ООО "Вертикаль-Интерьер". 
3. Организация и проведение ООО ЭТП ГПБ электронных торгов на повышение на право заключения договора купли-продажи (агентский договор № 69/2017 от 06.06.2017)
2. Формирование существенных условий сделки и одобрение их Советом директоров (при получении отрицательных результатов по проведению повторных торгов на повышение).</t>
  </si>
  <si>
    <t>1.2.27</t>
  </si>
  <si>
    <t>Производство тепловой энергии</t>
  </si>
  <si>
    <t>ООО "Газпром теплоэнерго Плесецк"</t>
  </si>
  <si>
    <t>00000182</t>
  </si>
  <si>
    <t xml:space="preserve">Архангельская область, Плесецкий мунициапльный район, с. Конево ул Восточная </t>
  </si>
  <si>
    <t>свидетельство о государственной регистрации права 29-АЛ №066544 от 05.09.2014 г</t>
  </si>
  <si>
    <t>в аренде с 13.12.2016 г</t>
  </si>
  <si>
    <t>Общество планирует провести оценку имущества .</t>
  </si>
  <si>
    <t>ООО «Газпром теплоэнерго Ярославль»</t>
  </si>
  <si>
    <t>Газопровод высокого давления к котельной РК-7</t>
  </si>
  <si>
    <t>2378</t>
  </si>
  <si>
    <t>Ярославская область, Ростовский район, Рп Семибрататово, ул. Красноборская</t>
  </si>
  <si>
    <t>Газопровод находится в исправном состоянии
Стальной газопровод высокого давления диаметром 325 и 219 мм, давлением до 0,6 МПа. Общая протяженность составляет 1475,5 п.м., в том числе: подземная прокладка - 565,1 п.м.; надземная - 910,4 п.м. Материал труб - сталь. Арматура: 1 стальная задвижка Ду200</t>
  </si>
  <si>
    <t>Газопровод находится в исправном состоянии</t>
  </si>
  <si>
    <t>Свидетельство о государственной регистрации от 19.06.12г. 76-АБ №502588</t>
  </si>
  <si>
    <t>договор аренды земельного участка №171/04 от 11.02.2004</t>
  </si>
  <si>
    <t>Технический паспорт. Инвентарный №52 Кадастровый паспорт</t>
  </si>
  <si>
    <t>Производство и распределение газа</t>
  </si>
  <si>
    <t>По мнению основного акционера ООО «Газпром межрегионгаз» - Управляющая организация ОАО «Газпром газораспределение» приобретение газопровода по оценочной стоимости является экономически нецелесообразным.</t>
  </si>
  <si>
    <t>1.2.33</t>
  </si>
  <si>
    <t>1.2.35</t>
  </si>
  <si>
    <t>1.2.37</t>
  </si>
  <si>
    <t>1.2.45</t>
  </si>
  <si>
    <t>1.2.46</t>
  </si>
  <si>
    <t>1.2.47</t>
  </si>
  <si>
    <t>1.2.48</t>
  </si>
  <si>
    <t>1.2.49</t>
  </si>
  <si>
    <t>1.2.51</t>
  </si>
  <si>
    <t>1.2.52</t>
  </si>
  <si>
    <t>1.2.53</t>
  </si>
  <si>
    <t>1.2.76</t>
  </si>
  <si>
    <t>1.2.79</t>
  </si>
  <si>
    <t>1.2.80</t>
  </si>
  <si>
    <t>1.2.81</t>
  </si>
  <si>
    <t>1.2.82</t>
  </si>
  <si>
    <t>1.2.83</t>
  </si>
  <si>
    <t>1.2.84</t>
  </si>
  <si>
    <t>1.2.85</t>
  </si>
  <si>
    <t>д. Черное МО</t>
  </si>
  <si>
    <t>Горелка CUENOD C285 (Газ-дизель)</t>
  </si>
  <si>
    <t>Горелка, газ-дизель, 2,85МВт</t>
  </si>
  <si>
    <t>Горелка CUENOD C430 (Газ-дизель)</t>
  </si>
  <si>
    <t>Горелка, газ-дизель, 4,6МВт</t>
  </si>
  <si>
    <t>Горелка IBSM 700  MG (Газ-дизель)</t>
  </si>
  <si>
    <t>Горелка, газ-дизель, 6,3МВт</t>
  </si>
  <si>
    <t>Горелка IBSM 850  MG (Газ-дизель)</t>
  </si>
  <si>
    <t>Горелка, газ-дизель, 8,2МВт</t>
  </si>
  <si>
    <t>Горелка ISBR 9 MG (Газ-дизель)</t>
  </si>
  <si>
    <t>Горелка, газ-дизель, 15,7Мвт</t>
  </si>
  <si>
    <t>Горелка ISBR 11 MG (Газ-дизель)</t>
  </si>
  <si>
    <t>Оценка не производилась</t>
  </si>
  <si>
    <t>Производство электрической энергии</t>
  </si>
  <si>
    <t>АО "СТИФ"</t>
  </si>
  <si>
    <t>транспорт</t>
  </si>
  <si>
    <t>00000250, 14.10.2015</t>
  </si>
  <si>
    <t>1160 Доходные вложения в материальные ценности</t>
  </si>
  <si>
    <t>г. Самара</t>
  </si>
  <si>
    <t xml:space="preserve">государственный регистрационный знак: С059ОХ163
идентификационный номер (VIN): ХТТ390945С0464613
марка, модель: УАЗ-390945
наименование (тип ТС): грузовой
категория ТС: В
год выпуска (изготовления): 2012
модель, N двигателя: 409100*С3037482
шасси (рама): 330360С0485905
кузова N: 390940С0109274
цвет кузова: белая ночь
мощность двигателя, л. с. (кВт): 112,2 (82,5)
рабочий объем двигателя, куб. см: 2693
тип двигателя: бензиновый
экологический класс: третий
разрешенная максимальная масса, кг: 3070
масса без нагрузки, кг: 1995
</t>
  </si>
  <si>
    <t>удовлетворительное, 40-60%</t>
  </si>
  <si>
    <t>Паспорт транспортного средства серия 73 НН № 242985, выдан 26.07.2012 г.</t>
  </si>
  <si>
    <t>перевозка грузов</t>
  </si>
  <si>
    <t>убыток 18308,12 (доход - 0, 
тр. налог -3478 аморт-14830.12)</t>
  </si>
  <si>
    <t>убыток 92458,69 (доход - 0,
тр. налог -3478 аморт-88980.69)</t>
  </si>
  <si>
    <t>прибыль 17278,72 (доход - 19017,72, тр. налог -1739)</t>
  </si>
  <si>
    <t>315000 руб., Отчет ООО "Поволжское агентство оценки" № 1507-1 от 16.11.2018</t>
  </si>
  <si>
    <t>продажа</t>
  </si>
  <si>
    <t xml:space="preserve">обеспечение сохранности; актуализация отчета по истечении срока. 
</t>
  </si>
  <si>
    <t>перевозка людей</t>
  </si>
  <si>
    <t>в аренде ООО "КСК г.Отрадного"</t>
  </si>
  <si>
    <t>погрузчик фронтальный Амкодор 333В</t>
  </si>
  <si>
    <t xml:space="preserve">убыток - 3075 (доход - 0,
тр. налог -3075) </t>
  </si>
  <si>
    <t>704000 руб., Отчет ООО "Поволжское агентство оценки" № 1507 от 12.10.2018</t>
  </si>
  <si>
    <t>00000206, 17.12.2012</t>
  </si>
  <si>
    <t>государственный регистрационный знак:  63 СУ 6692
наименование и марка машины: погрузчик фронтальный «АМКОДОР-333В»
год выпуска: 2006
заводской № машины (рамы): Y3A333B12060688
N двигателя: Д-260.2 № 051567
Коробка передач № 15081 
основной ведущий мост  (мосты) № 063969/063968
цвет: желтый
вид движения: колесный
мощность двигателя кВт (л.с.): 90 (123)
конструкционная масса, кг: 9950
максимальная конструктивная скорость, км/час: 34
габаритные размеры, мм: 7100*2500*3400</t>
  </si>
  <si>
    <t xml:space="preserve">Паспорт самоходной машины и других видов техники серия ТА № 135955, выдан 17.01.2007 г.
</t>
  </si>
  <si>
    <t>убыток - 93631,65 (доход - 0,
тр. налог -3075 аморт -90556.65)</t>
  </si>
  <si>
    <t>убыток - 3075 (доход - 0,
тр. налог -3075)</t>
  </si>
  <si>
    <t>прибыль - 88169,64 (доход - 89707,14, тр.налог - 1537,50)</t>
  </si>
  <si>
    <t>в аренде ООО "КСК г.Отрадного" (с 02.07.2018)</t>
  </si>
  <si>
    <t>LADA</t>
  </si>
  <si>
    <t xml:space="preserve"> LADA</t>
  </si>
  <si>
    <t>условно пригодное, 60-75%</t>
  </si>
  <si>
    <t>ООО "КСК г. Отрадного"</t>
  </si>
  <si>
    <t>00000239, 26.11.2013</t>
  </si>
  <si>
    <t xml:space="preserve">государственный регистрационный знак: Т232УО163
идентификационный номер (VIN): ХТА217030Е0458680
марка, модель:  LADA, 217030, LADA PRIORA
наименование (тип ТС): легковой
категория ТС: В
год выпуска (изготовления): 2013
модель, N двигателя: 21126, 3275926
шасси (рама): отсутствует
кузов (кабина, прицеп) N: ХТА217030Е0458680
цвет кузова (кабины, прицепа): серебристо-темно-серый
мощность двигателя, л. с. (кВт): 97,9 (72,0)
рабочий объем двигателя, куб. см: 1596
тип двигателя: бензиновый
экологический класс: четвертый
разрешенная максимальная масса, кг: 1579
масса без нагрузки, кг: 1163
</t>
  </si>
  <si>
    <t>Паспорт транспортного средства серия 63 НХ № 170599 выдан 19.11.2013</t>
  </si>
  <si>
    <t>убыток -103909,56 (доход - 0, тр.налог -1566 аморт -102343,56)</t>
  </si>
  <si>
    <t>убыток -1566 (доход - 0, тр.налог -1566 аморт -0)</t>
  </si>
  <si>
    <t>прибыль - 18824 (доход - 19607, тр.налог - 783)</t>
  </si>
  <si>
    <t>166000 руб., Отчет ООО "Поволжское агентство оценки" № 1507 от 12.10.2018</t>
  </si>
  <si>
    <t>4795-0000010-13</t>
  </si>
  <si>
    <t>00000201, 26.12.2012</t>
  </si>
  <si>
    <t xml:space="preserve">государственный регистрационный знак: С208СС163
идентификационный номер (VIN): XUL47951380000012
марка, модель:  4795-0000010-13
наименование (тип ТС): автомобиль-мастерская
категория ТС: С
год выпуска (изготовления): 2008
модель, N двигателя: Д245 7Е3 337490
шасси (рама): 33090080956852
кузов (кабина, прицеп) N: 33070080147776
цвет кузова (кабины, прицепа): белый
мощность двигателя, л. с. (кВт): 119 (87,5)
рабочий объем двигателя, куб. см: 4750
тип двигателя: дизельный
экологический класс: третий
разрешенная максимальная масса, кг: 8180
масса без нагрузки, кг: 4300
</t>
  </si>
  <si>
    <t>неудовлетворительное, 80%</t>
  </si>
  <si>
    <t>паспорт транспортного средства 52 МР 303237 выдан 20.02.2008</t>
  </si>
  <si>
    <t>перевозка грузов и людей</t>
  </si>
  <si>
    <t>убыток -20443,75 (доход - 0, тр.налог -4760 аморт -15683,75</t>
  </si>
  <si>
    <t>убыток -4760 (доход - 0, тр.налог -4760 аморт -0)</t>
  </si>
  <si>
    <t>прибыль - 36221,78 (доход - 38601,78, тр.налог - 2380)</t>
  </si>
  <si>
    <t>235000 руб., Отчет ООО "Поволжское агентство оценки" № 1507 от 12.10.2018</t>
  </si>
  <si>
    <t>ГАЗ-2705</t>
  </si>
  <si>
    <t>00000220, 17.01.2013</t>
  </si>
  <si>
    <t xml:space="preserve">государственный регистрационный знак: М744УР163
идентификационный номер (VIN): Х9627050080605724
марка, модель:  ГАЗ-2705 
наименование (тип ТС): грузовой фургон цельнометаллический
категория ТС: В
год выпуска (изготовления): 2008
модель, N двигателя: 405240 83039105
шасси (рама): отсутствует
кузов (кабина, прицеп) N: 27050080381632
цвет кузова (кабины, прицепа): белый
мощность двигателя, л. с. (кВт): 123,8 (91)
рабочий объем двигателя, куб. см: 2464
тип двигателя: бензиновый
экологический класс: третий
разрешенная максимальная масса, кг: 3500
масса без нагрузки, кг: 1960
</t>
  </si>
  <si>
    <t>паспорт транспортного средства 52 МР 671930 выдан 27.03.2008</t>
  </si>
  <si>
    <t>убыток -41289,07 (доход - 0, тр.налог -4539, аморт -36750,07)</t>
  </si>
  <si>
    <t>убыток -4539 (доход - 0, тр.налог -4539, аморт -0</t>
  </si>
  <si>
    <t>прибыль - 10717 (доход - 12986,5, тр.налог - 2269,5)</t>
  </si>
  <si>
    <t>96000 руб., Отчет ООО "Поволжское агентство оценки" № 1507 от 12.10.2018</t>
  </si>
  <si>
    <t>00000242, 18.04.2014</t>
  </si>
  <si>
    <t xml:space="preserve">государственный регистрационный знак: Р503ХХ163
идентификационный номер (VIN): ХТАKSO15LE0800949
марка, модель:  LADA, KSO15L LADA LARGUS
наименование (тип ТС): легковой
категория ТС: В
год выпуска (изготовления): 2014
модель, N двигателя: К7М, UA43413
шасси (рама): отсутствует
кузов (кабина, прицеп) N: ХТАKSO15LE0800949
цвет кузова (кабины, прицепа): серо-бежевый
мощность двигателя, л. с. (кВт): 84,3 (62)
рабочий объем двигателя, куб. см: 1598
тип двигателя: бензиновый
экологический класс: четвертый
разрешенная максимальная масса, кг: 1750
масса без нагрузки, кг: 1260
</t>
  </si>
  <si>
    <t>паспорт транспортного средства 63 НТ 637569 выдан 20.03.2014</t>
  </si>
  <si>
    <t>убыток -112129,40 (доход - 0, тр.налог -1349, аморт -110780,4)</t>
  </si>
  <si>
    <t>убыток -47507,65 (доход - 0, тр.налог -1349, аморт -46158,65)</t>
  </si>
  <si>
    <t>прибыль - 18808,5 (доход - 19483, тр.налог - 674,5)</t>
  </si>
  <si>
    <t>246000 руб., Отчет ООО "Поволжское агентство оценки" № 1507 от 12.10.2018</t>
  </si>
  <si>
    <t>УАЗ-396259</t>
  </si>
  <si>
    <t>перевозка людей и грузов</t>
  </si>
  <si>
    <t>САЗ3507</t>
  </si>
  <si>
    <t>00000198, 25.12.2012</t>
  </si>
  <si>
    <t>государственный регистрационный знак: С747ОХ163
идентификационный номер (VIN): ХТН330720N1418987
марка, модель:  САЗ3507
наименование (тип ТС): самосвал
категория ТС: С
год выпуска (изготовления): 1992
модель, N двигателя: 51100А, 21003075
шасси (рама): отсутствует
кузов (кабина, прицеп) N:  058644
цвет кузова (кабины, прицепа): голубой
мощность двигателя, л. с. (кВт): 84,64 кВт
рабочий объем двигателя, куб. см: 4250
тип двигателя: бензиновый
экологический класс: отсутствует
разрешенная максимальная кг: 9000
масса без нагрузки, кг: 3600</t>
  </si>
  <si>
    <t>паспорт транспортного средства 63 МТ 874312 выдан 26.11.2010</t>
  </si>
  <si>
    <t>убыток -48555,9 (доход - 0, тр.налог -4600  аморт - 43955,9)</t>
  </si>
  <si>
    <t>убыток -4600 (доход - 0, тр.налог -4600  аморт - 0)</t>
  </si>
  <si>
    <t>прибыль - 7659,52 (доход - 9959,52, тр.налог - 2300)</t>
  </si>
  <si>
    <t>80000 руб., Отчет ООО "Поволжское агентство оценки" № 1507 от 12.10.2018</t>
  </si>
  <si>
    <t>убыток -2332,22 (доход - 0, тр.налог -0  аморт - 2332,22)</t>
  </si>
  <si>
    <t>прибыль - 2002,08 (доход - 2002,08, тр.налог - о, аморт - 0)</t>
  </si>
  <si>
    <t>10000 руб., Отчет ООО "Поволжское агентство оценки" № 1507 от 12.10.2018</t>
  </si>
  <si>
    <t>прицеп "ЭПСО"</t>
  </si>
  <si>
    <t>00000205, 17.12.2012</t>
  </si>
  <si>
    <t>государственный регистрационный знак: 63СУ6695
наименование и марка машины: прицеп "ЭПСО"
заводской номер машины (рамы): отсутствует
двигатель № отсутствует
коробка передач № отсутствует
основной ведущий мост (мосты) № отсутствует
год выпуска: 2007
цвет: черный
вид движителя: колесный
мощность двигателя, кВт (л.с.): 0 (0)
конструкционная масса, кг 440
максимальная конструктивная скорость, км/час 25
габаритные размеры, мм 3100*200*932</t>
  </si>
  <si>
    <t>паспорт самоходной машины и других видов техники ВЕ 198068 выдан 18.05.2007</t>
  </si>
  <si>
    <t xml:space="preserve"> электроагрегат EB 13,5/400-SLE</t>
  </si>
  <si>
    <t>00-000065, 18.06.2018</t>
  </si>
  <si>
    <t>г. Тольятти</t>
  </si>
  <si>
    <t>для использования в качестве автономного трехфазного источника электроэнергии переменного тока напряжением     400 В частотой 50 Гц, год выпуска 2009</t>
  </si>
  <si>
    <t>удовлетворительное, 36-60%</t>
  </si>
  <si>
    <t>договор купли-продажи №31/18 от 18.06.2018 г. между АО "СТЭК" (продавец) и АО "СТИФ" (покупатель)</t>
  </si>
  <si>
    <t>энергетическая установка</t>
  </si>
  <si>
    <t>ООО "Энергетик"</t>
  </si>
  <si>
    <t xml:space="preserve">обеспечение сохранности; оценка рыночной стоимости
</t>
  </si>
  <si>
    <t xml:space="preserve"> Генератор бензиновый GVR 13500  TES</t>
  </si>
  <si>
    <t>00-000067, 18.06.2018</t>
  </si>
  <si>
    <t>оборудование для автономного энергоснабжения при длительных перебоях с подачей электричества через электрические сети и если электричество не подведено в помещение, год выпуска 2014</t>
  </si>
  <si>
    <t>материалы</t>
  </si>
  <si>
    <t xml:space="preserve"> генератор ЕВ 13,5/400-SLE</t>
  </si>
  <si>
    <t>18.06.2018</t>
  </si>
  <si>
    <t>12101 Материалы</t>
  </si>
  <si>
    <t>оборудование для автономного энергоснабжения при длительных перебоях с подачей электричества через электрические сети и если электричество не подведено в помещение, год выпуска 2011</t>
  </si>
  <si>
    <t>Балансировочный стенд KraftWell CB 958 B</t>
  </si>
  <si>
    <t>г. Сызрань</t>
  </si>
  <si>
    <t>оборудование для статической и динамической балансировки колес автомобилей небольшой массы, год выпуска 2014</t>
  </si>
  <si>
    <t>ремонтные работы</t>
  </si>
  <si>
    <t>шиномонтажный станок  BRIGHT LC 810</t>
  </si>
  <si>
    <t>оборудование для проведения шиномонтажных работ с шинами легковых автомобилей, год выпуска 2014</t>
  </si>
  <si>
    <t xml:space="preserve"> подъемник ПГ-ЗИ</t>
  </si>
  <si>
    <t>оборудование для подъема легковых автомобилей и автобусов малого класса с собственной массой до 3,0 тонн при выполнении работ по их техническому обслуживанию и ремонту, двухстоечный, год выпуска 2005</t>
  </si>
  <si>
    <t>сварочный агрегат АДД-4004</t>
  </si>
  <si>
    <t>00-000069, 18.06.2018</t>
  </si>
  <si>
    <t>г. Сызрань (установлен на Автомобиль РЖМ на шасси ЗИЛ, рег. знак Е695КМ163)</t>
  </si>
  <si>
    <t>автономное оборудование, предназначенное для проведения сварочных работ в любых местах, где затруднено или невозможно подключение к электросетям, год выпуска 2010</t>
  </si>
  <si>
    <t>комплекс наружного слежения, год выпуска 2010</t>
  </si>
  <si>
    <t>устройство контроля</t>
  </si>
  <si>
    <t>газоанализатор ДАГ-510Г РНОиСТ</t>
  </si>
  <si>
    <t>00-000064, 18.06.2018</t>
  </si>
  <si>
    <t>средство измерений, год выпуска 2013</t>
  </si>
  <si>
    <t>хорошее, 16-35%</t>
  </si>
  <si>
    <t>специальное газовое оборудование</t>
  </si>
  <si>
    <t xml:space="preserve"> дизельная электростанция АД-60С-Т400-1РП</t>
  </si>
  <si>
    <t>00-000066, 18.06.2018</t>
  </si>
  <si>
    <t>оборудование, предназначенное для переработки энергии, выделяющейся при сгорании дизельного топлива, в электричество с нужным напряжением, год выпуска 2012</t>
  </si>
  <si>
    <t>Объекты движимого имущества - оборудование</t>
  </si>
  <si>
    <t>Насос Д 320-50 с эл. двигателем.75/1500</t>
  </si>
  <si>
    <t>отсутствует (МПЗ)</t>
  </si>
  <si>
    <t>склад № 3 ул.Льва Толстого, д.6, корп.2, лит.А</t>
  </si>
  <si>
    <t xml:space="preserve"> насос законсервирован,   не эксплуатировался,не ремонтировался.
Подача-320 м3/час,                  напор-50 м.в.ст,                       размеры-1750х966х940 (мм),                        масса-1118кг,                            вход-200мм, выход-150мм,    мощность- 75кВт,                        n-1500 об/мин,         материал проточной части — чугун, уплотнение вала — мягкий сальник,                           температура перекачиваемой среды до +85°С.  </t>
  </si>
  <si>
    <t>0 % износа</t>
  </si>
  <si>
    <t>Приобретено ООО "Леноблтеплоэнерго" у ООО "Элком" по Договору № 1165 от 19.08.2013 ТОРГ-12 №37835 от 23.09.2018 года. Передано в ООО "Петербургтеплоэнерго" в процессе реорганизации 04.10.2014 г. на основнии передаточного акта от 17.02.2014, утвержденного решением единственного участника ООО "Леноблтеплоэнерго", № 1 от 17.02.2014</t>
  </si>
  <si>
    <t>_</t>
  </si>
  <si>
    <t xml:space="preserve">Техническая документация отсутствует.      </t>
  </si>
  <si>
    <t>Теплоснабжение (транспортировка теплоносителя)</t>
  </si>
  <si>
    <t>продажа посредством публичного предложения по цене не ниже инвентаризационной стоимости в рамках хозяйственной деятельности Общества</t>
  </si>
  <si>
    <t>проведение предпродажной подготовки не требуется, в соответствии с п.6.1  Положения о порядке отчуждения объектов имущества АО "Газпром теплоэнерго" и его дочерних Обществ, отнесенных к категории непрофильных и/илди неэффективных активов, проведение рыночной оценки не требуется</t>
  </si>
  <si>
    <t>АО "Газпром теплоэнерго" Филиал по Ленинградской области</t>
  </si>
  <si>
    <t>Объекты движимого имущества- Транспорт</t>
  </si>
  <si>
    <t>Фольксваген Каравелла В 355 УВ 47</t>
  </si>
  <si>
    <t>002500</t>
  </si>
  <si>
    <t>г. Санкт-Петербруг, ул. Эсперова, д. 6</t>
  </si>
  <si>
    <t xml:space="preserve">Износ болеее 100%. </t>
  </si>
  <si>
    <t>Паспорт транспортного средства 78 УУ 106030</t>
  </si>
  <si>
    <t xml:space="preserve">Требуется предпродажная подготовка и оценка стоимости автомобиля. </t>
  </si>
  <si>
    <t>Газ В 522 РС 178</t>
  </si>
  <si>
    <t>г. Санкт-Петербруг, ул. Салова, д. 70</t>
  </si>
  <si>
    <t>Паспорт транспортного срества 52 HУ 543350</t>
  </si>
  <si>
    <t>2 228,81</t>
  </si>
  <si>
    <t>Газ В 396 РМ 178</t>
  </si>
  <si>
    <t>Паспорт транспортного срества 52 HH 467727</t>
  </si>
  <si>
    <t>Газопровод к котельной РК-3</t>
  </si>
  <si>
    <t>1496</t>
  </si>
  <si>
    <t>г. Ярославль,ул.Колышкина, д.71</t>
  </si>
  <si>
    <t xml:space="preserve">Газопровод находится в исправном состоянии
Стальной газопровод высокого давления  диаметром 108 мм. Общая протяженность - 393,1 п.м., в том числе: подземная прокладка - 390,7 п.м.;надземная -2,4 п.м. Глубина заложения 1,9-2,1 м. Материал труб - сталь 20. Арматура:  2 стальные задвижки   2 Ду100 в месте врезки в существующий газопровод на "Воздвиженье" и в месте ввода газопровода в котельную. Год постройки - 1999.
</t>
  </si>
  <si>
    <t>Решением АС ЯО от 18.12.2015гпо делу №А82-13523/2015 признано право собственности на объект недвижимости.</t>
  </si>
  <si>
    <t>Технический паспорт. Инвентарный  №3505</t>
  </si>
  <si>
    <t xml:space="preserve"> п. 10 Протокола от 13.11.2017 № 23 заседания Совета директоров. </t>
  </si>
  <si>
    <t xml:space="preserve"> п. 9 Протокола от 17.08.2018 № 15 заседания Совета директоров. </t>
  </si>
  <si>
    <t>земельный участок</t>
  </si>
  <si>
    <t>179 940 000 руб. 
Отчеты об оценке долей в уставном капитале ООО "Вертикаль-Интерьер" от 21.06.2018 и 05.11.2018</t>
  </si>
  <si>
    <t>381 355,93 руб.
Отчет об оценке  от 03.08.2019.</t>
  </si>
  <si>
    <t>355 932,2 руб.
Отчет об оценке  от 03.08.2019.</t>
  </si>
  <si>
    <t>237 288,14 руб.
Отчет об оценке  от 03.08.2019.</t>
  </si>
  <si>
    <t>483 050,85 руб.
Отчет об оценке  от 03.08.2019.</t>
  </si>
  <si>
    <t xml:space="preserve">415 254,24 руб.
Отчет об оценке  от 03.08.2019.
</t>
  </si>
  <si>
    <t>389 830,51 руб.
Отчет об оценке  от 03.08.2019.</t>
  </si>
  <si>
    <t>52 000 руб.
Отчет об оценке  от 05.11.2018.</t>
  </si>
  <si>
    <t>30 293 000 руб. 
Отчет об оценке  от 05.11.2018.</t>
  </si>
  <si>
    <t>38 470 000 руб.
Отчет об оценке  от 05.11.2018.</t>
  </si>
  <si>
    <t>1 790 000 руб. 
Отчет об оценке  от 05.12.2018.</t>
  </si>
  <si>
    <t>35 250 000 руб.
Отчет об оценке  от 05.11.2018.</t>
  </si>
  <si>
    <t>2 212 000 руб.
Отчет об оценке  от 05.11.2018.</t>
  </si>
  <si>
    <t xml:space="preserve">780 143 000 руб. 
Отчеты от 01.06.2018 № 2018/16 и от 01.07.2018 № 2018/17, подготовленными независимым оценщиком ООО «ВС-оценка» по состоянию на 01.01.2018 . </t>
  </si>
  <si>
    <t>638 300 руб. 
Отчет об оценке от 24.09.2018.</t>
  </si>
  <si>
    <t>861 884,75 руб.
Отчет об оценке от 24.09.2018.</t>
  </si>
  <si>
    <t>1 079 037,29 руб. 
Отчет об оценке от 24.09.2018.</t>
  </si>
  <si>
    <t>341 000 руб.
Отчет об оценке от 09.11.2018 № О-12/10/18-1</t>
  </si>
  <si>
    <t>56 186,44 руб.
Отчет об оценке от 09.11.2018 № О-12/10/18-1</t>
  </si>
  <si>
    <t>120 084,75 руб.
Отчет об оценке от 09.11.2018 № О-12/10/18-1</t>
  </si>
  <si>
    <t>1 857 457,63 руб.
Отчет об оценке от 09.11.2018 № О-12/10/18-1</t>
  </si>
  <si>
    <t>1 211 694,92 руб.
Отчет об оценке от 09.11.2018 № О-12/10/18-1</t>
  </si>
  <si>
    <t xml:space="preserve">300 000 000 руб. 
Отчет от 11.07.2018 № О-17/05/18-1 подготовлен независимым оценщиком ООО «Активные бизнес Консультации» </t>
  </si>
  <si>
    <t xml:space="preserve">351 000 руб.
Отчет от 13.07.2018 № О-15/06/18-2 подготовлен независимым оценщиком ООО «Активные бизнес Консультации» </t>
  </si>
  <si>
    <t>436 235 076 руб. 
Отчет от 08.02.2018 № 18.01-04</t>
  </si>
  <si>
    <t xml:space="preserve">734 405 019,00 руб.
Отчет об оценке от 07.11.2018 № О/46-2018 общая рыночная стоимость актива  по состоянию на 29.10.2018. </t>
  </si>
  <si>
    <t>315000 руб., 
Отчет ООО "Поволжское агентство оценки" № 1507-1 от 16.11.2018</t>
  </si>
  <si>
    <t>704000 руб., 
Отчет ООО "Поволжское агентство оценки" № 1507 от 12.10.2018</t>
  </si>
  <si>
    <t>235000 руб., 
Отчет ООО "Поволжское агентство оценки" № 1507 от 12.10.2018</t>
  </si>
  <si>
    <t>96000 руб., 
Отчет ООО "Поволжское агентство оценки" № 1507 от 12.10.2018</t>
  </si>
  <si>
    <t>246000 руб., 
Отчет ООО "Поволжское агентство оценки" № 1507 от 12.10.2018</t>
  </si>
  <si>
    <t>80000 руб., 
Отчет ООО "Поволжское агентство оценки" № 1507 от 12.10.2018</t>
  </si>
  <si>
    <t>10000 руб., 
Отчет ООО "Поволжское агентство оценки" № 1507 от 12.10.2018</t>
  </si>
  <si>
    <t>432063, г. Ульяновск, ул. Кузнецова, д. 5а</t>
  </si>
  <si>
    <t>Доля в уставном капитале размером 76% номинальной стоимостью 7600 руб.</t>
  </si>
  <si>
    <t>457 955,93 руб. 
Отчет об оценке от 24.09.2018.</t>
  </si>
  <si>
    <t xml:space="preserve">1 724 820,00 </t>
  </si>
  <si>
    <t>Склад ответственного хранения ООО "БАСАТИ СПЕДИШН" по адресу: МО, г.Раменское</t>
  </si>
  <si>
    <t>Хранитель ЗАО "Этон - Энергеник" по адресу: Курская обл., г. Курск</t>
  </si>
  <si>
    <t>Склад ответственного хранения ООО "БАСАТИ СПЕДИШН" по адресу: Ленинградская область, пос. Тельмана</t>
  </si>
  <si>
    <t>833 000,00   
Отчет ООО "ЛАБРИУМ-КОНСАЛТИНГ" от 25.09.2018</t>
  </si>
  <si>
    <t>2 170 000,00
Отчет ООО "ЛАБРИУМ-КОНСАЛТИНГ" от 25.09.2018</t>
  </si>
  <si>
    <t>2 608 000,00
Отчет ООО "ЛАБРИУМ-КОНСАЛТИНГ" от 25.09.2018</t>
  </si>
  <si>
    <t>8 421 000,00
Отчет ООО "ЛАБРИУМ-КОНСАЛТИНГ" от 25.09.2018</t>
  </si>
  <si>
    <t>7 570 000,00 
Отчет ООО "ЛАБРИУМ-КОНСАЛТИНГ" от 25.09.2018</t>
  </si>
  <si>
    <t>6 752 000,00   Отчет ООО "ЛАБРИУМ-КОНСАЛТИНГ"от 25.09.2018</t>
  </si>
  <si>
    <t>2 060 000,00
Отчет ООО "ЛАБРИУМ-КОНСАЛТИНГ" от 25.09.2018</t>
  </si>
  <si>
    <t>16 716 000,00
Отчет ООО "ЛАБРИУМ-КОНСАЛТИНГ" от 25.09.2018</t>
  </si>
  <si>
    <t>3 678 000,00 Отчет  ООО "ЛАБРИУМ-КОНСАЛТИНГ" от 25.09.2018</t>
  </si>
  <si>
    <t>12 396 000,00
Отчет ООО "ЛАБРИУМ-КОНСАЛТИНГ" от 25.09.2018</t>
  </si>
  <si>
    <t>801 000,00
Отчет ООО "ЛАБРИУМ-КОНСАЛТИНГ" от 25.09.2018</t>
  </si>
  <si>
    <t>464 000,00 
Отчет ООО "ЛАБРИУМ-КОНСАЛТИНГ" от 25.09.2018</t>
  </si>
  <si>
    <t>620 000,00 
Отчет ООО "ЛАБРИУМ-КОНСАЛТИНГ" от 25.09.2018</t>
  </si>
  <si>
    <t>1 024 000,00 
Отчет ООО "ЛАБРИУМ-КОНСАЛТИНГ" от 25.09.2018</t>
  </si>
  <si>
    <t>720 000,00
Отчет ООО "ЛАБРИУМ-КОНСАЛТИНГ" от 25.09.2018</t>
  </si>
  <si>
    <t>1 690 000,00
Отчет ООО "ЛАБРИУМ-КОНСАЛТИНГ" от 25.09.2018</t>
  </si>
  <si>
    <t>640 000,00 
Отчет ООО "ЛАБРИУМ-КОНСАЛТИНГ" от 25.09.2018</t>
  </si>
  <si>
    <t>3 324 000,00
Отчет ООО "ЛАБРИУМ-КОНСАЛТИНГ" от 25.09.2018</t>
  </si>
  <si>
    <t>406 000,00   
Отчет ООО "ЛАБРИУМ-КОНСАЛТИНГ" от 25.09.2018</t>
  </si>
  <si>
    <t>6 136 000,00   
Отчет ООО "ЛАБРИУМ-КОНСАЛТИНГ" от 25.09.2018</t>
  </si>
  <si>
    <t xml:space="preserve">894 000,00  
Отчет ООО "ЛАБРИУМ-КОНСАЛТИНГ" от 25.09.2018
</t>
  </si>
  <si>
    <t>1 302 000,00 
 Отчет ООО "ЛАБРИУМ-КОНСАЛТИНГ" от 25.09.2018</t>
  </si>
  <si>
    <t>910 000,00   
Отчет ООО "ЛАБРИУМ-КОНСАЛТИНГ" от 25.09.2018</t>
  </si>
  <si>
    <t>17 940 000,00 
Отчет ООО "ЛАБРИУМ-КОНСАЛТИНГ" от 25.09.2018</t>
  </si>
  <si>
    <t>4 155 000,00   
Отчет ООО "ЛАБРИУМ-КОНСАЛТИНГ" от 25.09.2018</t>
  </si>
  <si>
    <t>16 728 000,00   
Отчет ООО "ЛАБРИУМ-КОНСАЛТИНГ" от 25.09.2018</t>
  </si>
  <si>
    <t>80 915 000,00 Отчет ООО "ЛАБРИУМ-КОНСАЛТИНГ" от 22.11.2018</t>
  </si>
  <si>
    <t>138 805 000,00 Отчет ООО "ЛАБРИУМ-КОНСАЛТИНГ" от 22.11.2018</t>
  </si>
  <si>
    <t xml:space="preserve"> 142 230 000,00 Отчет ООО "ЛАБРИУМ-КОНСАЛТИНГ" от 22.11.2018</t>
  </si>
  <si>
    <t>134 568 000,00 Отчет ООО "ЛАБРИУМ-КОНСАЛТИНГ" от 22.11.2018</t>
  </si>
  <si>
    <t xml:space="preserve"> 163 227 000,00 Отчет ООО "ЛАБРИУМ-КОНСАЛТИНГ" от 22.11.2018</t>
  </si>
  <si>
    <t xml:space="preserve"> 74 829 000,00 Отчет ООО "ЛАБРИУМ-КОНСАЛТИНГ" от 22.11.2018</t>
  </si>
  <si>
    <t xml:space="preserve"> 27 678 000,00 Отчет ООО "ЛАБРИУМ-КОНСАЛТИНГ" от 22.11.2018</t>
  </si>
  <si>
    <t xml:space="preserve"> 144 279 000,00 Отчет ООО "ЛАБРИУМ-КОНСАЛТИНГ" от 22.11.2018</t>
  </si>
  <si>
    <t xml:space="preserve"> 27 054 000,00 Отчет ООО "ЛАБРИУМ-КОНСАЛТИНГ" от 22.11.2018</t>
  </si>
  <si>
    <t>81 177 000,00 Отчет ООО "ЛАБРИУМ-КОНСАЛТИНГ" от 22.11.2018</t>
  </si>
  <si>
    <t>Объекты недвижимого и движимого имущества</t>
  </si>
  <si>
    <t>Незавершенный строительством объект: Североонежский лесоперерабатывающий комбинат (в составе комплекс сооружений с установленным оборудованием, оборудование на складе)</t>
  </si>
  <si>
    <t>1.2.1.</t>
  </si>
  <si>
    <t>1.2.2.</t>
  </si>
  <si>
    <t>в т.ч. движимое имущество</t>
  </si>
  <si>
    <t>н/д</t>
  </si>
  <si>
    <t>Оборудование работоспособно. Эксплуатационный износ отсутствует. Ремонты не проводились.</t>
  </si>
  <si>
    <t>Отчуждение</t>
  </si>
  <si>
    <t>1.2.67</t>
  </si>
  <si>
    <t>1.2.66</t>
  </si>
  <si>
    <t>ДГУ Cline CR 80</t>
  </si>
  <si>
    <t>ДГУ в контейнере</t>
  </si>
  <si>
    <t>2020г.</t>
  </si>
  <si>
    <t>Необходима предварительная оценка рыночной стоимости</t>
  </si>
  <si>
    <t>Горелка  POLYMIX NL 2500/M (Газ-дизель)</t>
  </si>
  <si>
    <t>Горелка, газ-дизель, 3,380Мвт</t>
  </si>
  <si>
    <t>Котел Биотопливный UNICONFORT EOS-15</t>
  </si>
  <si>
    <t>г.Раменское МО</t>
  </si>
  <si>
    <t>Котел биотопливный 170кВт (4Бар)</t>
  </si>
  <si>
    <t>Котел Биотопливный UNICONFORT EOS-25</t>
  </si>
  <si>
    <t>Котел биотопливный 270кВт (4Бар)</t>
  </si>
  <si>
    <t>Котел Биотопливный UNICONFORT EOS-80</t>
  </si>
  <si>
    <t>Котел биотопливный 930кВт (4Бар)</t>
  </si>
  <si>
    <t>Котел Биотопливный UNICONFORT EOS-160</t>
  </si>
  <si>
    <t>Котел биотопливный 1860кВт (4Бар)</t>
  </si>
  <si>
    <t>ABC 16 DZD</t>
  </si>
  <si>
    <t>г.Реутов МО</t>
  </si>
  <si>
    <t>Газо-дизельная генераторная установка Polyimpex INT2600CTDF 10,5</t>
  </si>
  <si>
    <t>Производство электрической и тепловой энергии</t>
  </si>
  <si>
    <t>Solar Titan T-130</t>
  </si>
  <si>
    <t>г.Санкт-Петербург</t>
  </si>
  <si>
    <t>Газо-турбинная генераторная установка Solar Titan T-130, 15000кВт</t>
  </si>
  <si>
    <t>п.Томилино МО</t>
  </si>
  <si>
    <t>Вид деятельности, к которой относится актив</t>
  </si>
  <si>
    <t xml:space="preserve">Планируемый срок реализации, год </t>
  </si>
  <si>
    <t>Решение СД об одобрении сделки</t>
  </si>
  <si>
    <t>262 позиций*</t>
  </si>
  <si>
    <t>Выписки из ЕГРН</t>
  </si>
  <si>
    <t>Правоустанавливающие документы в наличии на все объекты недвижимости, кроме комплексов имущества в пос. Химинститут (документы в стадии оформления), в г. Кимры, Пушкина 55 и теплотрассы Кимры, ул. Кирова - ул. Некрасова.</t>
  </si>
  <si>
    <t>Права на земельные участки оформлены</t>
  </si>
  <si>
    <t>Деятельность в области архитектуры, инженерно-техническое проектирование в промышленности и строительство</t>
  </si>
  <si>
    <t>г. Кисловодск</t>
  </si>
  <si>
    <t xml:space="preserve">Техническое состояние работоспособное, находится в эксплуатации. </t>
  </si>
  <si>
    <t>Правоустанавливающие документы в наличии на все объекты недвижимости.</t>
  </si>
  <si>
    <t>1614 позиций*</t>
  </si>
  <si>
    <t>Здания - 41, сооружения -337, машины и оборудование (кроме офисного) - 1074, земельные участки - 27, Офисное одорудование  - 69, транспортные средства - 29, производственны и хозяйственный инвентарь - 37</t>
  </si>
  <si>
    <t>Инвентарный номер, размер доли участия для ДФВ
(если применимо)</t>
  </si>
  <si>
    <t xml:space="preserve">Адрес актива
(местонахождение) </t>
  </si>
  <si>
    <t>Характеристика актива
(если применимо)</t>
  </si>
  <si>
    <t>Текущее состояние актива, степень износа, сведения о проведенном ремонте и др.</t>
  </si>
  <si>
    <t>Балансовая стоимость актива по состоянию на дату внесения в Реестр, руб.</t>
  </si>
  <si>
    <t>Решение СД о включении актива в Реестр</t>
  </si>
  <si>
    <t>Комплекс имущества по производству и реализации тепловой энергии</t>
  </si>
  <si>
    <t>Деятельность по производству пара и горячей воды (тепловой энергии) котельными</t>
  </si>
  <si>
    <t xml:space="preserve">1 200 000 руб.
Отчет от 09.07.2012  №174 
</t>
  </si>
  <si>
    <t>объекты недвижимого имущества:</t>
  </si>
  <si>
    <t>Комплексная котельная мощностью 4 МВт с сетями инженерно-технического обеспечения, в т.ч:</t>
  </si>
  <si>
    <t>Техническое состояние работоспособное, находится в эксплуатации, кроме комплекса незавершенного строительством имущества в пос. Химинститут</t>
  </si>
  <si>
    <t>Протокол учредительного собрания ОАО "Межрегионтеплоэнерго" от 30.12.2003;
Договор купли-продажи от 10.12.2007</t>
  </si>
  <si>
    <t>Котельная выведена из эксплуатации -1997г. Здание в аварийном состоянии, требуется проведение капитального ремонта</t>
  </si>
  <si>
    <t>Бойлерная выведена из эксплуатации -2005г. Здание в аварийном состоянии, требуется проведение капитального ремонта</t>
  </si>
  <si>
    <t>Котельная выведена из эксплуатации -1997г,  требуется проведение капитального ремонта</t>
  </si>
  <si>
    <t xml:space="preserve">п. 13 Протокола от 19.10.2018 № 26 заседания Совета директоров. </t>
  </si>
  <si>
    <t xml:space="preserve">п. 10 Протокола от 13.11.2017 № 23 заседания Совета директоров. </t>
  </si>
  <si>
    <t>Комплекс имущества лесопильной  базы, в т.ч:</t>
  </si>
  <si>
    <t>объекты движимого имущества:</t>
  </si>
  <si>
    <t xml:space="preserve">переведено на консервацию, степень износа: 80%; не эксплуатируется много лет, техническое состояние неудовлетворительное, восстановлению не подлежит. </t>
  </si>
  <si>
    <t>Кадастровый номер земельного участка (ЗУ), на котором расположен объект недвижимости, сведения о правоустанавливающих документах на ЗУ</t>
  </si>
  <si>
    <t>Техническое состояние определяется специализированной организацией, для чего заключен договор с ОАО "МПНУ Энерготехмонтаж" на выполнение работ по обследованию оборудования.</t>
  </si>
  <si>
    <t xml:space="preserve">Индикационный номер: WV2ZZZ7HZEY074740
Марка, модель: VOLKSWAGEN 7CH CARAVELLE
Наименование (тип ТС): легковой
Категория ТС (А, В, С, D, прицеп): В
Год изготовления ТС: 2013 
Модель, № двигателя: САА 591199
Шасси (рама) №: отсутствует 
Кузов (кабина, прицеп) №: WV2ZZZ7HZEY074740
Цвет кузова (кабины, прицепа): коричневый
Мощность двигателя, л.с. (кВТ): 140 (103)
Рабочий объем двигателя, куб. см: 1 968
Тип двигателя: дизельный 
Экологический класс: четвертый
Разрешенная масса, кг: 3 000 
Масса без нагрузчик, кг: 2 163 
Изготовитель ТС (страна): Фольксваген (Германия) 
Одобрение типа ТС №: E-DE.MT02.B.00150.P2 ОТ 05.10.2012 «САТР-ФОНД»
Страна вывоза ТС: Германия 
Серия, № ТД, ТПО: 10009194/180214/0002248
Таможенные ограничения: не установлены </t>
  </si>
  <si>
    <t xml:space="preserve">Износ 100%. </t>
  </si>
  <si>
    <t xml:space="preserve">Индикационный номер: Х96270500С0729739
Марка, модель: ГАЗ-2705
Наименование (тип ТС): грузовой фургон цельнометаллический (7 мест) 
Категория ТС (А, В, С, D, прицеп): В
Год изготовления ТС: 2012 
Модель, № двигателя: ISF2.8s3129Т 89543590
Шасси (рама) №: отсутствует 
Кузов (кабина, прицеп) №: 270500С00506300
Цвет кузова (кабины, прицепа): синий
Мощность двигателя, л.с. (кВТ): 120 (88,3)
Рабочий объем двигателя, куб. см: 2 781
Тип двигателя: дизельный 
Экологический класс: третий
Разрешенная масса, кг: 3 500 
Масса без нагрузчик, кг: 2 270 
Изготовитель ТС (страна): ООО «Автомобильный завод ГАЗ» Россия  
Одобрение типа ТС №: E-RU.MT02.B.00109.П1P1 от 27.03.2012 ОС «САТР-ФОНД»
Страна вывоза ТС: отсутствует 
Серия, № ТД, ТПО: отсутствует 
Таможенные ограничения: не установлены </t>
  </si>
  <si>
    <t>Собственник - АО "Газпром теплоэнерго":</t>
  </si>
  <si>
    <t>Собственник - АО "Газпром теплоэнерго" Филиал по Ленинградской области</t>
  </si>
  <si>
    <t>Собственник - ООО "Вудленд":</t>
  </si>
  <si>
    <t>Собственник - ООО "Кузнецктеплоснабжение":</t>
  </si>
  <si>
    <t>Собственник - ООО "Газпром теплоэнерго Вологда":</t>
  </si>
  <si>
    <t>Собственник - ООО "Газпром теплоэнерго Кисловодск":</t>
  </si>
  <si>
    <t>ООО "Газпром теплоэнерго Казань":</t>
  </si>
  <si>
    <t>П/п № актива
в Реестре</t>
  </si>
  <si>
    <t>Собственник - ООО "Петербургтеплоэнерго":</t>
  </si>
  <si>
    <t>Собственник - ООО "Газпром теплоэнерго Плесецк":</t>
  </si>
  <si>
    <t>Собственник - ООО «Газпром теплоэнерго Ярославль»:</t>
  </si>
  <si>
    <t>Собственник - АО "Мособлэнергогаз":</t>
  </si>
  <si>
    <t>Собственник - АО "СТИФ":</t>
  </si>
  <si>
    <t xml:space="preserve">УАЗ 390945
</t>
  </si>
  <si>
    <t>устройство системы видеонаблюдения  (15)</t>
  </si>
  <si>
    <t>Сведения о правоустанавливающих, правоподтверждающих документах на объект недвижимости, ТС</t>
  </si>
  <si>
    <t xml:space="preserve">Индикационный номер: Х96270500D0760072
Марка, модель: ГАЗ-2705
Наименование (тип ТС): грузовой фургон цельнометаллический (7 мест) 
Категория ТС (А, В, С, D, прицеп): В
Год изготовления ТС: 2013 
Модель, № двигателя: ISF2.8s4129P 89579589
Шасси (рама) №: отсутствует 
Кузов (кабина, прицеп) №: 270500D0536929
Цвет кузова (кабины, прицепа): серый
Мощность двигателя, л.с. (кВТ): 120 (88,3)
Рабочий объем двигателя, куб. см: 2 776
Тип двигателя: дизельный 
Экологический класс: четвертый
Разрешенная масса, кг: 3 500 
Масса без нагрузчик, кг: 2 300 
Изготовитель ТС (страна): ООО «Автомобильный завод ГАЗ» Россия  
Одобрение типа ТС №: E-RU.MT02.B.00231.P2 от 29.11.2012 «САТР-ФОНД»
Страна вывоза ТС: отсутствует 
Серия, № ТД, ТПО: отсутствует 
Таможенные ограничения: не установлены </t>
  </si>
  <si>
    <t>Деревообрабатывающий комплекс с котельной в т.ч:</t>
  </si>
  <si>
    <t>Доля в уставном капитале размером 1% номинальной стоимостью 100 руб.</t>
  </si>
  <si>
    <t>Доля в уставном капитале размером 99% номинальной стоимостью 9900 руб.</t>
  </si>
  <si>
    <t xml:space="preserve">КН 29:15:101001:296
Договор аренды земельного участка № 110 от 06.09.2012 (с Адм-цией МО "Североонежское", срок  01.01.2012 -  05.09.2015), ДС от 07.06.2017 о возобновлении договора на неопред срок (с распространением с 06.09.2012)
</t>
  </si>
  <si>
    <t>КН 23:38:0103038:25
Договор аренды земельного участка между администрацией МО г. Армавир и АО "Газпром теплоэнерго" № 3800008393 от 13.07.2017</t>
  </si>
  <si>
    <t>Отсутствуют права на земельный участок</t>
  </si>
  <si>
    <t>КН 23:38:0109055:37
Договор аренды земельного участка между администрацией МО г. Армавир и АО "Газпром теплоэнерго" № 3800008414 от 13.07.2017</t>
  </si>
  <si>
    <t>КН 23:38:0103001:83
Договор аренды земельного участка между администрацией МО г. Армавир и АО "Газпром теплоэнерго" № 3800008421 от 13.07.2017</t>
  </si>
  <si>
    <t xml:space="preserve">000000603      </t>
  </si>
  <si>
    <t xml:space="preserve">Свидетельство о праве собственности от 14.01.2014 г. 44-АБ №683962,
Инвестиционный договор от 22.01.2007 №21/1, акт приемки незавершенного строительством объекта приемной комиссией к инвестиционному договору от 22.01.2007 №21/1 от 14.10.2013 №3/1 </t>
  </si>
  <si>
    <t>КН 23:38:0105024:4
Отсутствуют права на земельный участок</t>
  </si>
  <si>
    <t>КН 3:38:0106038:1590
Отсутствуют права на земельный участок</t>
  </si>
  <si>
    <t>КН 23:38:0108066:128
Отсутствуют права на земельный участок</t>
  </si>
  <si>
    <t>Котельная, назначение: нежилое. Площадь: общая 123 кв.м. Количество этажей: 1, КН 23:38:0103038:178.</t>
  </si>
  <si>
    <t>Котельная, назначение: нежилое. Площадь: общая 120,1 кв.м. Количество этажей: 1, КН 23:38:0105024:218.</t>
  </si>
  <si>
    <t>Здание бойлерной, назначение: нежилое. Площадь: общая 61,3 кв.м. Количество этажей: 1, КН 23:38:0109055:64.</t>
  </si>
  <si>
    <t>Нежилые помещения - котельная, назначение: нежилое. Площадь: общая 118,5 кв.м., номера на поэтажном плане: 34-40 (подвал), КН 23:38:0106038:2151.</t>
  </si>
  <si>
    <t>Нежилые помещения - котельная, назначение: нежилое. Площадь: общая 76,4 кв.м. В том числе подземных этажей: 1, КН 23:38:0108066:210.</t>
  </si>
  <si>
    <t>Здание ЦТП, назначение: нежилое. Площадь: общая 143 кв.м. Количество этажей: 1, КН 23:38:0103001:1020.</t>
  </si>
  <si>
    <t>Техническое состояние удовлетворительное, работоспособное Степень износа 15-20%. Тепловая сеть не эксплуатируется 2 года, законсервирована, находится на ответственном хранении, ремонтные работы не проводятся.</t>
  </si>
  <si>
    <t xml:space="preserve">КН 44:27:090801:58
Договор субаренды №16-14/СА от 30.04.2014 </t>
  </si>
  <si>
    <t>Свидетельство о праве собственности  от 14.01.2014 г. 44-АБ №683963,
Инвестиционный договор от 22.01.2007 №21/1, акт приемки незавершенного строительством объекта приемной комиссией к инвестиционному договору от 22.01.2007 №21/1 от 14.10.2013 №3</t>
  </si>
  <si>
    <r>
      <t>назначение: производственного (промышленного) назначения, 1-этажный, общая площадь 101,4 кв.м., инв.№ 15221, лит. А, КН: 29:15:000000:1606</t>
    </r>
    <r>
      <rPr>
        <sz val="12"/>
        <color rgb="FFFF0000"/>
        <rFont val="Times New Roman"/>
        <family val="1"/>
        <charset val="204"/>
      </rPr>
      <t xml:space="preserve"> </t>
    </r>
  </si>
  <si>
    <t>категория земель: земли населенных пунктов, общей площадью 552 441 кв.м, разрешенное использование: для производственных целей, КН: 29:15:120403:0145 (часть земельного участка).</t>
  </si>
  <si>
    <t>категория земель: земли населенных пунктов, общей площадью 552 441 кв.м, разрешенное использование: для производственных целей, КН: 29:15:120403:0145 (часть земельного участка). 
Свидетельство о праве собственности от 22.07.2015 г. К №035491.</t>
  </si>
  <si>
    <t>00000415</t>
  </si>
  <si>
    <t>назначение: производственного (промышленного) назначения, 2 – этажный, общая площадь 465,1 кв.м, инв. № 1555, лит. А, КН: 29:15:0000000:1789</t>
  </si>
  <si>
    <t>назначение: производственного (промышленного) назначения, 1-этажный, общая площадь 610 кв.м., инвентарный номер: 15224, лит. А, КН: 29:15:000000:1707</t>
  </si>
  <si>
    <t>назначение: нежилое здание, общая площадь 3 262,4 кв.м., количество этажей:2, КН: 29:15:120403:1167</t>
  </si>
  <si>
    <t>назначение: производственного (промышленного) назначения, 1 – этажный, общая площадь 960 кв.м, инв. № 15229; лит. А, КН: 29:15:000000:1603</t>
  </si>
  <si>
    <t>назначение: складское, общая площадь 3467 кв.м., инвентарный номер: 11016998, Литер: А, этажность:1, КН: 29:15:000000:4166</t>
  </si>
  <si>
    <t>категория земель: земли населенных пунктов, разрешенное использование: для размещения складов, площадь 4 415 кв.м., КН: 29:15:101001:644</t>
  </si>
  <si>
    <t>назначение: нежилое, протяженность Высота 30 м, инвентарный №9191, лит. Б, КН: 35:02:0101014:113.</t>
  </si>
  <si>
    <r>
      <t xml:space="preserve">КН 35:02:0101015:52
свидетельство о праве собственности от 13.11.2014 г. 35-АБ №688173, договор купли-продажи имущества от 01.10.2014 №26-14/КП
</t>
    </r>
    <r>
      <rPr>
        <sz val="12"/>
        <color rgb="FFFF0000"/>
        <rFont val="Times New Roman"/>
        <family val="1"/>
        <charset val="204"/>
      </rPr>
      <t/>
    </r>
  </si>
  <si>
    <t>категория земель: земли населенных пунктов, общей площадью 82 кв.м, разрешенное использование: под иными объектами специального
назначения, КН: 35:02:0101015:52 (часть земельного участка)</t>
  </si>
  <si>
    <t>Права на 27 земельных участков оформлены.</t>
  </si>
  <si>
    <t>Свид-во о регистрации 35-АБ № 031840 от 16.03.2016</t>
  </si>
  <si>
    <t>Свид-во  о регистрации 35-АБ 
№ 031837 от 16.03.2016</t>
  </si>
  <si>
    <t>Свид-во о регистрации 35-АБ                
№ 031833 от 16.03.2016</t>
  </si>
  <si>
    <t>Свид-во о регистрации 35-АБ 
№ 031838 от 16.03.2016</t>
  </si>
  <si>
    <t>Свид-во о регистрации 35-АБ 
№ 031840 от 16.03.2016</t>
  </si>
  <si>
    <t>Свид-во о регистрации  35-АБ 
№ 031829 от 16.03.2016</t>
  </si>
  <si>
    <t>Свид-во о регистрации 35-АБ                
№ 031831 от 16.03.2016</t>
  </si>
  <si>
    <t>Свид-во о регистрации 35-АБ 
№ 031834 от 16.03.2016</t>
  </si>
  <si>
    <t>Свид-во о регистрации 35-АБ                
№ 031835 от 16.03.2016</t>
  </si>
  <si>
    <t>Свид-во о регистрации 35-АБ № 031835 от 16.03.2016</t>
  </si>
  <si>
    <t>Свид-во о регистрации 35-АБ № 031831 от 16.03.2016</t>
  </si>
  <si>
    <t>Свид-во о регистрации 35-АБ 
№ 031833 от 16.03.2016</t>
  </si>
  <si>
    <t>Договор купли-продажи имущества от 02.06.2017, зарегистрирован 22.06.2017. 
Запись о праве собственности внесена за № 50:46:0030301:374-50/046/2017-2 от 22.06.2017</t>
  </si>
  <si>
    <t>Договор купли-продажи имущества от 02.06.2017, зарегистрирован 22.06.2017. 
Запись о праве собственности внесена за № 50:46:0030301:389-50/046/2017-2 от 22.06.2017</t>
  </si>
  <si>
    <t>Договор купли-продажи имущества от 02.06.2017, зарегистрирован 22.06.2017. 
Запись о праве собственности внесена за № 50:46:0030301:295-50/046/2017-2 от 22.06.2017</t>
  </si>
  <si>
    <t>Договор купли-продажи имущества от 02.06.2017, зарегистрирован 22.06.2017. 
Запись о праве собственности внесена за № 50:46:0030301:386-50/046/2017-2 от 22.06.2017</t>
  </si>
  <si>
    <t>Договор купли-продажи имущества от 02.06.2017, зарегистрирован 22.06.2017. 
Запись о праве собственности внесена за № 50:46:0030301:381-50/046/2017-2 от 22.06.2017</t>
  </si>
  <si>
    <t>Договор купли-продажи имущества от 02.06.2017, зарегистрирован 22.06.2017. 
Запись о праве собственности внесена за № 50:46:0030301:371-50/046/2017-2 от 22.06.2017</t>
  </si>
  <si>
    <t>Договор купли-продажи имущества от 02.06.2017, зарегистрирован 22.06.2017. 
Запись о праве собственности внесена за № 50:46:0030301:1032-50/046/2017-2 от 22.06.2017</t>
  </si>
  <si>
    <t>Договор купли-продажи имущества от 02.06.2017, зарегистрирован 22.06.2017. 
Запись о праве собственности внесена за № 50:46:0030301:1034-50/046/2017-2 от 22.06.2017</t>
  </si>
  <si>
    <t>Договор купли-продажи имущества от 02.06.2017, зарегистрирован 22.06.2017. 
Запись о праве собственности внесена за № 50:46:0030301:1033-50/046/2017-2 от 22.06.2017</t>
  </si>
  <si>
    <t>Общая площадь здания 9.1 кв.м.
Одноэтажаное здание, нежилое, год ввода в эксплуатацию 1977.
КН 50:46:0030301:374</t>
  </si>
  <si>
    <t>Общая площадь здания 1019,3 кв.м.
Отсутсвуют стены.
КН 50:46:0030301:295</t>
  </si>
  <si>
    <t>Общая площадь 4969+/-25  кв.м. 
Категория земель - земли населенных пунктов;
Вид разрешенного использования - под деревообрабатывающий комлпекс.
КН 50:46:0030301:1033</t>
  </si>
  <si>
    <t>Общая площадь 1264+/-12 кв.м. 
Категория земель - земли населенных пунктов;
Вид разрешенного использования - под деревообрабатывающий комлпекс.
КН 50:46:0030301:1032</t>
  </si>
  <si>
    <t>Общая площадь 5167+/-25 кв.м. 
Категория земель - земли населенных пунктов;
Вид разрешенного использования - под деревообрабатывающий комлпекс.
КН 50:46:0030301:1034</t>
  </si>
  <si>
    <t>Общая площадь 22019+/-52 кв.м. 
Категория земель - земли населенных пунктов;
Вид разрешенного использования - под деревообрабатывающий комлпекс.
КН 50:46:0030301:1031</t>
  </si>
  <si>
    <t>Общая площадь здания 135,1 кв.м.
Одноэтажное здание, нежилое, год ввода в эксплуатацию 1979.
КН 50:46:0030301:389</t>
  </si>
  <si>
    <t>Общая площадь здания 362.7 кв.м.
Одноэтажное здание, год завершения строительства - 2011.
КН 50:46:0030301:381</t>
  </si>
  <si>
    <t>Сооружение - наружный газопровод, проходит по территории деревоперерабатывающего комплекса, общая протяженность 209 метров. Обеспечивает газом котельную.
КН 50:46:0030301:371</t>
  </si>
  <si>
    <t>Общая площадь здания 370.6 кв.м.
Двухэтажное здание, 1948 года постройки.
КН 50:46:0030301:386</t>
  </si>
  <si>
    <t>Общая площадь - 5424,60 кв. м., назначение по БТИ - столярно-заготовительный цех. Назначение "Промышленные объекты".
Размещается деревообрабатвыающее оборудование.
КН 50:46:0030301:359</t>
  </si>
  <si>
    <t>Общая площадь 489,30 кв.м. этаж 1, назначение по БТИ: плотнично-погонажный цех. Размещается деревообрабатвыающее оборудование.
КН 50:46:0000000:34367</t>
  </si>
  <si>
    <t xml:space="preserve"> Общая площадь лит.3- 755,60кв.м., назначение БТИ: "погонажный цех со складом". Размещается деревообрабатвыающее оборудование.
КН 50:46:0030301:357</t>
  </si>
  <si>
    <t>КН 50:46:0030301:1031
Договор купли-продажи имущества от 02.06.2017</t>
  </si>
  <si>
    <t>КН 50:46:0030301:1031
КН 50:46:0030301:1032
КН 50:46:0030301:1033
КН 50:46:0030301:1034
Договор купли-продажи имущества от 02.06.2017</t>
  </si>
  <si>
    <t>КН 50:46:0030301:1034
Договор купли-продажи имущества от 02.06.2017</t>
  </si>
  <si>
    <t>КН 50:46:0030301:1032
Договор купли-продажи имущества от 02.06.2017</t>
  </si>
  <si>
    <t>Земельный участок 
КН 78:07:0302501:4, площадь 708 кв.м., государственная собственность, правообладатель: Санкт-Петербург, Договор аренды №15/ЗК-01770 от 01.03.2006 под размещение объектов теплоэнергетики</t>
  </si>
  <si>
    <t xml:space="preserve">Земельный участок 
КН 78:7:3161:7, площадь 1034 кв.м.,  для размещения объектов коммунального хозяйства, заключение договора аренды не требуется. </t>
  </si>
  <si>
    <t>состояние удовлетворительное, ремонт не проводился , степень износа определить невозможно</t>
  </si>
  <si>
    <t xml:space="preserve">Воздушная линия тепловой сети, протяженность 156 м </t>
  </si>
  <si>
    <t>Воздушная линия тепловой сети, протяженность 156 м, сооружение коммунального хозяйства, КН 29:15:161502:1951</t>
  </si>
  <si>
    <t xml:space="preserve">Земельный участок, 
КН 29:15:161502:1783 </t>
  </si>
  <si>
    <t>Топливо: газ/дизель; Мощность = 29500 кВт; Давление газа = 500 мбар; 3 шт.</t>
  </si>
  <si>
    <t>Топливо: газ/дизель; Мощность = 3140 - 15700 кВт; Давление газа = 500 мбар; 1 шт.</t>
  </si>
  <si>
    <t>Т воды = 150°С; Давление = 1,6 Мпа; Теплопроизводительность = 23,26МВт; 2 шт.</t>
  </si>
  <si>
    <t>Т воды = 150°С; Давление = 1,6 Мпа; Теплопроизводительность = 11,63 МВт; 3 шт.</t>
  </si>
  <si>
    <t xml:space="preserve">Здание бойлерной площадью 61,3 кв.м </t>
  </si>
  <si>
    <t>1313 позиций*</t>
  </si>
  <si>
    <t>Республика Татарстан, Менделеевский и Бавлинский муниципальные районы</t>
  </si>
  <si>
    <t>00-000090</t>
  </si>
  <si>
    <t>г. Москва, 
 улица Академика Варги, дом 8, корпус 1, помещение XXXVII комната 4</t>
  </si>
  <si>
    <t>Здания, сооружения, машины и оборудование, земельные участки</t>
  </si>
  <si>
    <t>Права на 16  земельных участков оформлены (14 - в собственности, 1 - в аренде, на 1 оформлен сервитут)</t>
  </si>
  <si>
    <t>ГАЗ-330232</t>
  </si>
  <si>
    <t>103 позиций*</t>
  </si>
  <si>
    <t>3 объекта незавершенного строительства,  100 поз. оборудования.</t>
  </si>
  <si>
    <t>Наличие тех. документация, ситуационного плана объектов недвижимости</t>
  </si>
  <si>
    <t>Первоначальная стоимость актива, руб.</t>
  </si>
  <si>
    <t>Паспорт.
Разрешительная документация не в полном объеме.</t>
  </si>
  <si>
    <t>п. 13 Протокола от 20.12.2018 №38 заседания Совета директоров</t>
  </si>
  <si>
    <t xml:space="preserve"> п. 13 Протокола от 19.10.2018 № 13 заседания Совета директоров. </t>
  </si>
  <si>
    <t>Техническое состояние работоспособное, находится в эксплуатации, кроме 33 объектов, включенных в непрофильные активы.</t>
  </si>
  <si>
    <t>Правоустанавливающие документы в наличии на все объекты недвижимости, кроме</t>
  </si>
  <si>
    <t>Здания, сооружения, машины и оборудование, земельные участки - 55 шт.</t>
  </si>
  <si>
    <t>1.1.3</t>
  </si>
  <si>
    <t>Доля АО "Мособлэнергогаз" в уставном капитале ООО "Вертикаль-Интерьер" в размере 1% номинальной стоимостью 100 рублей</t>
  </si>
  <si>
    <t>Доля АО "Газпром теплоэнерго" в уставном капитале ООО "Вертикаль-Интерьер" в размере 99% номинальной стоимостью 9900 рублей</t>
  </si>
  <si>
    <t>Доля АО "Газпром теплоэнерго" в уставном капитале ООО "Газпром теплоэнерго Ульяновск" в размере 76 % номинальной стоимостью 7600 рублей</t>
  </si>
  <si>
    <t>Доля АО "Газпром теплоэнерго" в уставном капитале ООО "Газпром теплоэнерго Уфа" в размере 66,67 % номинальной стоимостью 3800 000 рублей</t>
  </si>
  <si>
    <t>Доля в уставном капитале размером 66,67 % номинальной стоимостью 3800 000 руб.</t>
  </si>
  <si>
    <t xml:space="preserve"> п. 13 Протокола от 06.02.2019 № 44 заседания Совета директоров. </t>
  </si>
  <si>
    <t>Протокол учредительного собрания ОАО "Межрегионтеплоэнерго" от 30.12.2003;</t>
  </si>
  <si>
    <t>450099, Республика Башкортостан, г.Уфа, ул.Российская, д.108/1</t>
  </si>
  <si>
    <t>Удовлетворительное, 40-60%</t>
  </si>
  <si>
    <t>Паспорт транспортного средства 52 МР 673483 20.02.2008</t>
  </si>
  <si>
    <t>Наибольшая из двух величин: либо балансовая стоимость актива, либо рыночная стоимость, определенная независимым оценщиком</t>
  </si>
  <si>
    <t>2019 год</t>
  </si>
  <si>
    <t>г Ярославль пр-кт Машиностроителей 64</t>
  </si>
  <si>
    <t>государственный регистрационный знак: О725ММ76
идентификационный номер (VIN) X9633023282300245
марка, модель: ГАЗ 330232
наименование (тип ТС): легковой, категория ТС: В
год выпуска (изготовления): 2008
модель, N двигателя: 405240, 83020076
шасси (рама): отсутствует, кузов (кабина, прицеп) N: 33023080095001
цвет кузова (кабины, прицепа): белый
мощность двигателя, л. с. (кВт): 123 (91), рабочий объем двигателя, куб. см: 2464
тип двигателя: бензиновый, экологический класс: второй
разрешенная максимальная кг: 3500, масса без нагрузки, кг: 2005</t>
  </si>
  <si>
    <t>Перевозка ремонтного персонала, грузов.</t>
  </si>
  <si>
    <t>неудовлетворительное, до 80%</t>
  </si>
  <si>
    <t>УАЗ-29891</t>
  </si>
  <si>
    <t xml:space="preserve">00000245, 04.09.2014   </t>
  </si>
  <si>
    <t xml:space="preserve">государственный регистрационный знак: У671РК163
идентификационный номер (VIN): ХU6298910Е2008282
марка, модель: УАЗ-29891
наименование (тип ТС): Спец.пассажирское ТС
категория ТС: В
год выпуска (изготовления): 2014
модель, N двигателя: 409110*Е3016244
шасси (рама): 220695Е0439259
кузова N: 396200Е0206952
цвет кузова: белая ночь
мощность двигателя, л. с. (кВт): 82,5 кВт
рабочий объем двигателя, куб. см: 2693
тип двигателя: Бензиновый
экологический класс: четвертый
разрешенная максимальная масса, кг: 2820
масса без нагрузки, кг: 1895
</t>
  </si>
  <si>
    <t>Паспорт транспортного средства серия 73НХ № 515837, выдан 27.06.2014 г.</t>
  </si>
  <si>
    <t>00000200, 25.12.2012</t>
  </si>
  <si>
    <t xml:space="preserve">государственный регистрационный знак: С740ОХ163
идентификационный номер (VIN): ХТТ39625950445987
марка, модель: УАЗ-396259
наименование (тип ТС): Спецеализированные-про
категория ТС: В
год выпуска (изготовления): 2005
модель, N двигателя: 417900,20700721
шасси (рама): 37410050467205
кузова N: 37410050112745
цвет кузова: белая ночь
мощность двигателя, л. с. (кВт): 61,8 кВт
рабочий объем двигателя, куб. см: 2890
тип двигателя: Бензиновый на бензине
экологический класс: 0
разрешенная максимальная масса, кг: 2720
масса без нагрузки, кг: 1820
</t>
  </si>
  <si>
    <t xml:space="preserve">Паспорт транспортного средства серия 63 НМ № 882165, выдан 25.12.2012 г.
</t>
  </si>
  <si>
    <t>УАЗ-390902</t>
  </si>
  <si>
    <t>00000208, 25.12.2012</t>
  </si>
  <si>
    <t>Паспорт транспортного средства серия 73КН № 638005, выдан 24.01.2003 г.</t>
  </si>
  <si>
    <t>00000223, 17.01.2013</t>
  </si>
  <si>
    <t>Паспорт транспортного средства серия 73КН № 638004, выдан 24.01.2003 г.</t>
  </si>
  <si>
    <t>УАЗ-39099</t>
  </si>
  <si>
    <t>00000203, 26.12.2013</t>
  </si>
  <si>
    <t>Паспорт транспортного средства серия 73КН № 627339, выдан 21.11.2002 г.</t>
  </si>
  <si>
    <t>ПРИЦЕП ЭПСО</t>
  </si>
  <si>
    <t>00000204, 17.12.2012</t>
  </si>
  <si>
    <t>Паспорт самоходной машины и других видов техники серия ВВ № 723598, выдан 19.05.2006 г.</t>
  </si>
  <si>
    <t>00000178, 17.12.2012</t>
  </si>
  <si>
    <t>Паспорт самоходной машины и других видов техники серия ВЕ № 198185, выдан 18.06.2007 г.</t>
  </si>
  <si>
    <t xml:space="preserve">государственный регистрационный знак: С745ОХ163
идентификационный номер (VIN): ХТТ39090230039221
марка, модель: УАЗ-390902
наименование (тип ТС): Спецеальный А/М
категория ТС: В
год выпуска (изготовления): 2003
модель, N двигателя: ЗМЗ-40210L N 30000521
шасси (рама): 37410030160049
кузова N: 39090030100843
цвет кузова: белая ночь
мощность двигателя, л. с. (кВт): 55,4 кВт
рабочий объем двигателя, куб. см: 2445
тип двигателя: Бензиновый 
разрешенная максимальная масса, кг: 2820
масса без нагрузки, кг: 1820
</t>
  </si>
  <si>
    <t xml:space="preserve">государственный регистрационный знак: Т151АО163
идентификационный номер (VIN): ХТТ39090230038973
марка, модель: УАЗ-390902
наименование (тип ТС): Спецеальный А/М
категория ТС: В
год выпуска (изготовления): 2003
модель, N двигателя: ЗМЗ-40210L N 30000980
шасси (рама): 37410030159801
кузова N: 39090030100760
цвет кузова: белая ночь
мощность двигателя, л. с. (кВт): 55,4 кВт
рабочий объем двигателя, куб. см: 2445
тип двигателя: Бензиновый 
разрешенная максимальная масса, кг: 2820
масса без нагрузки, кг: 1820
</t>
  </si>
  <si>
    <t xml:space="preserve">государственный регистрационный знак: С790ОХ163
идентификационный номер (VIN): ХТТ39099020032713
марка, модель: УАЗ-39099
наименование (тип ТС): Спецеальный А/М
категория ТС: В
год выпуска (изготовления): 2002
модель, N двигателя: УМЗ-421800 N 21000346
шасси (рама): 37410020153541
кузова N: 39090020221046
цвет кузова: белая ночь
мощность двигателя, л. с. (кВт): 61,8 кВт
рабочий объем двигателя, куб. см: 2890
тип двигателя: Бензиновый 
разрешенная максимальная масса, кг: 2820
масса без нагрузки, кг: 1820
</t>
  </si>
  <si>
    <t xml:space="preserve">государственный регистрационный знак: 63 СУ 6691
марка, модель:  Прицеп ЭПСО
наименование (тип ТС): прицеп
Вид движителя: колесный
год выпуска (изготовления): 2006
Габаритные размеры,мм: 3100х2000х932
шасси (рама): 0046
кузов (кабина) N: отсутствует
цвет кузова (кабины, прицепа): серый
мощность двигателя, л. с. (кВт): 0 (0)
максимальная конструктивная скорость: 25км/час
тип двигателя: отсутствует
экологический класс: 0
контрукционая масса, кг: 440
</t>
  </si>
  <si>
    <t xml:space="preserve">государственный регистрационный знак: 63 СУ 6696
марка, модель:  Прицеп ЭПСО
наименование (тип ТС): прицеп
Вид движителя: колесный
год выпуска (изготовления): 2007
Габаритные размеры,мм: 3100х2000х932
шасси (рама): 00347
кузов (кабина) N: отсутствует
цвет кузова (кабины, прицепа): черный
мощность двигателя, л. с. (кВт): 0 (0)
максимальная конструктивная скорость: 25км/час
тип двигателя: отсутствует
экологический класс: 0
контрукционая масса, кг: 440
</t>
  </si>
  <si>
    <t>1.2.96</t>
  </si>
  <si>
    <t>1.2.97</t>
  </si>
  <si>
    <t>1.2.98</t>
  </si>
  <si>
    <t>1.2.99</t>
  </si>
  <si>
    <t>1.2.100</t>
  </si>
  <si>
    <t>1.2.101</t>
  </si>
  <si>
    <t>1.2.102</t>
  </si>
  <si>
    <t>1.2.103</t>
  </si>
  <si>
    <t>1.2.104</t>
  </si>
  <si>
    <t>1.2.105</t>
  </si>
  <si>
    <t xml:space="preserve"> п. 10 Протокола от 27.12.2018 № 40 заседания Совета директоров. </t>
  </si>
  <si>
    <t xml:space="preserve">п. 3 Протокола от 20.05.2019 № 62 заседания Совета директоров. </t>
  </si>
  <si>
    <t xml:space="preserve">п. 3 Протокола от 20.05.2019 № 62 заседания Совета директоров. 
</t>
  </si>
  <si>
    <t>1.2.30.1</t>
  </si>
  <si>
    <t>Приложение №1</t>
  </si>
  <si>
    <t>Утвержден Протоколом Совета директоров АО "Газпром  теплоэнерго" 
от 05.08.2019  № 5</t>
  </si>
  <si>
    <t xml:space="preserve">ООО "Вертикаль-Интерьер" </t>
  </si>
  <si>
    <t>Ответственное ДО</t>
  </si>
  <si>
    <t>ООО "Газпром теплоэнерго Ульяновск"</t>
  </si>
  <si>
    <t xml:space="preserve">ООО "Газпром теплоэнерго Уфа" </t>
  </si>
  <si>
    <t xml:space="preserve">ООО "Газпром теплоэнерго Тверь" </t>
  </si>
  <si>
    <t xml:space="preserve">ООО "Газпром теплоэнерго Плесецк" </t>
  </si>
  <si>
    <t xml:space="preserve">ООО "Газпром теплоэнерго Краснодар" </t>
  </si>
  <si>
    <t xml:space="preserve">ООО "Газпром теплоэнерго Иваново" </t>
  </si>
  <si>
    <t xml:space="preserve">ООО "Газпром теплоэнерго Вологда" </t>
  </si>
  <si>
    <t xml:space="preserve">ООО "Газпром теплоэнерго Орел" </t>
  </si>
  <si>
    <t>АО "Газпром теплоэнерго":</t>
  </si>
  <si>
    <t xml:space="preserve"> ООО "Петербургтеплоэнерго"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</si>
</sst>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8"/>
      <name val="Arial"/>
      <family val="2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rgb="FF00000A"/>
      <name val="Times New Roman"/>
      <family val="1"/>
      <charset val="204"/>
    </font>
    <font>
      <sz val="12"/>
      <color rgb="FF0D0D0D"/>
      <name val="Times New Roman"/>
      <family val="1"/>
      <charset val="204"/>
    </font>
    <font>
      <sz val="12"/>
      <color theme="1" tint="4.9989318521683403E-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rgb="FFFFFFCC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0" fontId="6" fillId="0" borderId="0"/>
    <xf numFmtId="0" fontId="8" fillId="0" borderId="0"/>
    <xf numFmtId="0" fontId="8" fillId="0" borderId="0"/>
  </cellStyleXfs>
  <cellXfs count="779">
    <xf numFmtId="0" fontId="0" fillId="0" borderId="0" xfId="0"/>
    <xf numFmtId="49" fontId="1" fillId="0" borderId="1" xfId="0" applyNumberFormat="1" applyFont="1" applyBorder="1" applyAlignment="1">
      <alignment horizontal="center" vertical="center" wrapText="1"/>
    </xf>
    <xf numFmtId="49" fontId="1" fillId="2" borderId="7" xfId="0" applyNumberFormat="1" applyFont="1" applyFill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" fontId="7" fillId="8" borderId="1" xfId="0" applyNumberFormat="1" applyFont="1" applyFill="1" applyBorder="1" applyAlignment="1">
      <alignment horizontal="center" vertical="center" wrapText="1"/>
    </xf>
    <xf numFmtId="4" fontId="4" fillId="8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49" fontId="1" fillId="0" borderId="5" xfId="0" applyNumberFormat="1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top" wrapText="1"/>
    </xf>
    <xf numFmtId="4" fontId="1" fillId="0" borderId="6" xfId="0" applyNumberFormat="1" applyFont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1" fillId="2" borderId="5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left" vertical="center"/>
    </xf>
    <xf numFmtId="49" fontId="1" fillId="2" borderId="3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left" vertical="center" wrapText="1"/>
    </xf>
    <xf numFmtId="49" fontId="2" fillId="2" borderId="3" xfId="0" applyNumberFormat="1" applyFont="1" applyFill="1" applyBorder="1" applyAlignment="1">
      <alignment horizontal="left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4" fontId="4" fillId="8" borderId="5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49" fontId="1" fillId="2" borderId="12" xfId="0" applyNumberFormat="1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4" fontId="1" fillId="2" borderId="12" xfId="0" applyNumberFormat="1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" fontId="1" fillId="0" borderId="16" xfId="0" applyNumberFormat="1" applyFont="1" applyBorder="1" applyAlignment="1">
      <alignment horizontal="center" vertical="center" wrapText="1"/>
    </xf>
    <xf numFmtId="4" fontId="1" fillId="2" borderId="16" xfId="0" applyNumberFormat="1" applyFont="1" applyFill="1" applyBorder="1" applyAlignment="1">
      <alignment horizontal="center" vertical="center" wrapText="1"/>
    </xf>
    <xf numFmtId="49" fontId="1" fillId="2" borderId="19" xfId="0" applyNumberFormat="1" applyFont="1" applyFill="1" applyBorder="1" applyAlignment="1">
      <alignment horizontal="center" vertical="top" wrapText="1"/>
    </xf>
    <xf numFmtId="49" fontId="1" fillId="2" borderId="20" xfId="0" applyNumberFormat="1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4" fontId="1" fillId="2" borderId="20" xfId="0" applyNumberFormat="1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top" wrapText="1"/>
    </xf>
    <xf numFmtId="0" fontId="7" fillId="2" borderId="16" xfId="0" applyFont="1" applyFill="1" applyBorder="1" applyAlignment="1">
      <alignment horizontal="center" vertical="center" wrapText="1"/>
    </xf>
    <xf numFmtId="4" fontId="7" fillId="8" borderId="16" xfId="0" applyNumberFormat="1" applyFont="1" applyFill="1" applyBorder="1" applyAlignment="1">
      <alignment horizontal="center" vertical="center" wrapText="1"/>
    </xf>
    <xf numFmtId="4" fontId="4" fillId="8" borderId="16" xfId="0" applyNumberFormat="1" applyFont="1" applyFill="1" applyBorder="1" applyAlignment="1">
      <alignment horizontal="center" vertical="center" wrapText="1"/>
    </xf>
    <xf numFmtId="49" fontId="1" fillId="2" borderId="19" xfId="0" applyNumberFormat="1" applyFont="1" applyFill="1" applyBorder="1" applyAlignment="1">
      <alignment horizontal="center" vertical="top"/>
    </xf>
    <xf numFmtId="49" fontId="1" fillId="2" borderId="35" xfId="0" applyNumberFormat="1" applyFont="1" applyFill="1" applyBorder="1" applyAlignment="1">
      <alignment horizontal="center" vertical="top"/>
    </xf>
    <xf numFmtId="49" fontId="1" fillId="2" borderId="36" xfId="0" applyNumberFormat="1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4" fontId="4" fillId="8" borderId="20" xfId="0" applyNumberFormat="1" applyFont="1" applyFill="1" applyBorder="1" applyAlignment="1">
      <alignment horizontal="center" vertical="center" wrapText="1"/>
    </xf>
    <xf numFmtId="49" fontId="4" fillId="2" borderId="20" xfId="0" applyNumberFormat="1" applyFont="1" applyFill="1" applyBorder="1" applyAlignment="1" applyProtection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4" fontId="7" fillId="2" borderId="20" xfId="0" applyNumberFormat="1" applyFont="1" applyFill="1" applyBorder="1" applyAlignment="1">
      <alignment horizontal="center" vertical="center" wrapText="1"/>
    </xf>
    <xf numFmtId="4" fontId="7" fillId="8" borderId="20" xfId="0" applyNumberFormat="1" applyFont="1" applyFill="1" applyBorder="1" applyAlignment="1">
      <alignment horizontal="center" vertical="center" wrapText="1"/>
    </xf>
    <xf numFmtId="49" fontId="1" fillId="0" borderId="30" xfId="0" applyNumberFormat="1" applyFont="1" applyFill="1" applyBorder="1" applyAlignment="1">
      <alignment horizontal="left" vertical="top"/>
    </xf>
    <xf numFmtId="49" fontId="1" fillId="0" borderId="6" xfId="0" applyNumberFormat="1" applyFont="1" applyFill="1" applyBorder="1" applyAlignment="1">
      <alignment horizontal="center" vertical="top" wrapText="1"/>
    </xf>
    <xf numFmtId="4" fontId="1" fillId="0" borderId="6" xfId="0" applyNumberFormat="1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  <xf numFmtId="49" fontId="1" fillId="0" borderId="20" xfId="0" applyNumberFormat="1" applyFont="1" applyFill="1" applyBorder="1" applyAlignment="1">
      <alignment horizontal="center" vertical="top" wrapText="1"/>
    </xf>
    <xf numFmtId="4" fontId="1" fillId="0" borderId="20" xfId="0" applyNumberFormat="1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 vertical="top" wrapText="1"/>
    </xf>
    <xf numFmtId="4" fontId="1" fillId="2" borderId="6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top" wrapText="1"/>
    </xf>
    <xf numFmtId="49" fontId="1" fillId="2" borderId="7" xfId="0" applyNumberFormat="1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17" xfId="0" applyFont="1" applyFill="1" applyBorder="1" applyAlignment="1">
      <alignment horizontal="center" vertical="top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top" wrapText="1"/>
    </xf>
    <xf numFmtId="49" fontId="1" fillId="2" borderId="11" xfId="0" applyNumberFormat="1" applyFont="1" applyFill="1" applyBorder="1" applyAlignment="1">
      <alignment horizontal="center" vertical="top" wrapText="1"/>
    </xf>
    <xf numFmtId="49" fontId="1" fillId="2" borderId="32" xfId="0" applyNumberFormat="1" applyFont="1" applyFill="1" applyBorder="1" applyAlignment="1">
      <alignment horizontal="center" vertical="top" wrapText="1"/>
    </xf>
    <xf numFmtId="49" fontId="1" fillId="2" borderId="13" xfId="0" applyNumberFormat="1" applyFont="1" applyFill="1" applyBorder="1" applyAlignment="1">
      <alignment horizontal="center" vertical="center" wrapText="1"/>
    </xf>
    <xf numFmtId="49" fontId="1" fillId="2" borderId="26" xfId="0" applyNumberFormat="1" applyFont="1" applyFill="1" applyBorder="1" applyAlignment="1">
      <alignment horizontal="center" vertical="top" wrapText="1"/>
    </xf>
    <xf numFmtId="0" fontId="3" fillId="2" borderId="13" xfId="0" applyFont="1" applyFill="1" applyBorder="1" applyAlignment="1">
      <alignment horizontal="center" vertical="center" wrapText="1"/>
    </xf>
    <xf numFmtId="0" fontId="1" fillId="2" borderId="42" xfId="0" applyFont="1" applyFill="1" applyBorder="1" applyAlignment="1">
      <alignment horizontal="center" vertical="center" wrapText="1"/>
    </xf>
    <xf numFmtId="0" fontId="2" fillId="11" borderId="36" xfId="0" applyFont="1" applyFill="1" applyBorder="1" applyAlignment="1">
      <alignment horizontal="left" vertical="center" wrapText="1"/>
    </xf>
    <xf numFmtId="0" fontId="2" fillId="10" borderId="36" xfId="0" applyFont="1" applyFill="1" applyBorder="1" applyAlignment="1">
      <alignment vertical="center" wrapText="1"/>
    </xf>
    <xf numFmtId="0" fontId="2" fillId="10" borderId="21" xfId="0" applyFont="1" applyFill="1" applyBorder="1" applyAlignment="1">
      <alignment vertical="center"/>
    </xf>
    <xf numFmtId="0" fontId="1" fillId="2" borderId="20" xfId="0" applyFont="1" applyFill="1" applyBorder="1" applyAlignment="1">
      <alignment horizontal="justify" vertical="center" wrapText="1"/>
    </xf>
    <xf numFmtId="4" fontId="1" fillId="2" borderId="13" xfId="0" applyNumberFormat="1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4" fillId="0" borderId="0" xfId="0" applyFont="1"/>
    <xf numFmtId="4" fontId="1" fillId="0" borderId="0" xfId="0" applyNumberFormat="1" applyFont="1"/>
    <xf numFmtId="0" fontId="4" fillId="0" borderId="0" xfId="0" applyFont="1" applyAlignment="1"/>
    <xf numFmtId="0" fontId="3" fillId="0" borderId="0" xfId="0" applyFont="1"/>
    <xf numFmtId="0" fontId="2" fillId="10" borderId="36" xfId="0" applyFont="1" applyFill="1" applyBorder="1"/>
    <xf numFmtId="0" fontId="2" fillId="0" borderId="0" xfId="0" applyFont="1"/>
    <xf numFmtId="0" fontId="1" fillId="2" borderId="0" xfId="0" applyFont="1" applyFill="1"/>
    <xf numFmtId="0" fontId="2" fillId="11" borderId="36" xfId="0" applyFont="1" applyFill="1" applyBorder="1"/>
    <xf numFmtId="0" fontId="2" fillId="3" borderId="0" xfId="0" applyFont="1" applyFill="1"/>
    <xf numFmtId="0" fontId="2" fillId="3" borderId="36" xfId="0" applyFont="1" applyFill="1" applyBorder="1"/>
    <xf numFmtId="0" fontId="1" fillId="2" borderId="1" xfId="0" applyFont="1" applyFill="1" applyBorder="1"/>
    <xf numFmtId="0" fontId="1" fillId="2" borderId="16" xfId="0" applyFont="1" applyFill="1" applyBorder="1"/>
    <xf numFmtId="0" fontId="1" fillId="2" borderId="36" xfId="0" applyFont="1" applyFill="1" applyBorder="1"/>
    <xf numFmtId="0" fontId="1" fillId="3" borderId="0" xfId="0" applyFont="1" applyFill="1"/>
    <xf numFmtId="0" fontId="1" fillId="0" borderId="0" xfId="0" applyFont="1" applyFill="1"/>
    <xf numFmtId="0" fontId="1" fillId="6" borderId="0" xfId="0" applyFont="1" applyFill="1"/>
    <xf numFmtId="0" fontId="1" fillId="5" borderId="0" xfId="0" applyFont="1" applyFill="1"/>
    <xf numFmtId="0" fontId="1" fillId="4" borderId="0" xfId="0" applyFont="1" applyFill="1"/>
    <xf numFmtId="0" fontId="1" fillId="2" borderId="1" xfId="0" applyFont="1" applyFill="1" applyBorder="1" applyAlignment="1">
      <alignment horizontal="left" vertical="top" wrapText="1"/>
    </xf>
    <xf numFmtId="4" fontId="1" fillId="2" borderId="1" xfId="0" applyNumberFormat="1" applyFont="1" applyFill="1" applyBorder="1" applyAlignment="1">
      <alignment horizontal="right" vertical="top" wrapText="1"/>
    </xf>
    <xf numFmtId="49" fontId="1" fillId="2" borderId="1" xfId="0" applyNumberFormat="1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4" fontId="1" fillId="0" borderId="1" xfId="0" applyNumberFormat="1" applyFont="1" applyFill="1" applyBorder="1" applyAlignment="1">
      <alignment horizontal="right" vertical="top" wrapText="1"/>
    </xf>
    <xf numFmtId="0" fontId="2" fillId="0" borderId="0" xfId="0" applyFont="1" applyAlignment="1"/>
    <xf numFmtId="0" fontId="4" fillId="2" borderId="6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49" fontId="1" fillId="2" borderId="6" xfId="0" applyNumberFormat="1" applyFont="1" applyFill="1" applyBorder="1" applyAlignment="1">
      <alignment horizontal="left" vertical="top" wrapText="1"/>
    </xf>
    <xf numFmtId="4" fontId="1" fillId="2" borderId="6" xfId="0" applyNumberFormat="1" applyFont="1" applyFill="1" applyBorder="1" applyAlignment="1">
      <alignment horizontal="right" vertical="top" wrapText="1"/>
    </xf>
    <xf numFmtId="49" fontId="1" fillId="2" borderId="2" xfId="0" applyNumberFormat="1" applyFont="1" applyFill="1" applyBorder="1" applyAlignment="1">
      <alignment horizontal="justify" vertical="center"/>
    </xf>
    <xf numFmtId="49" fontId="1" fillId="0" borderId="12" xfId="0" applyNumberFormat="1" applyFont="1" applyBorder="1" applyAlignment="1">
      <alignment horizontal="justify" vertical="top" wrapText="1"/>
    </xf>
    <xf numFmtId="9" fontId="1" fillId="2" borderId="12" xfId="0" applyNumberFormat="1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justify" vertical="top" wrapText="1"/>
    </xf>
    <xf numFmtId="0" fontId="1" fillId="0" borderId="12" xfId="0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4" fontId="1" fillId="0" borderId="12" xfId="0" applyNumberFormat="1" applyFont="1" applyBorder="1" applyAlignment="1">
      <alignment horizontal="center" vertical="top" wrapText="1"/>
    </xf>
    <xf numFmtId="4" fontId="1" fillId="2" borderId="12" xfId="0" applyNumberFormat="1" applyFont="1" applyFill="1" applyBorder="1" applyAlignment="1">
      <alignment horizontal="center" vertical="top" wrapText="1"/>
    </xf>
    <xf numFmtId="49" fontId="1" fillId="0" borderId="16" xfId="0" applyNumberFormat="1" applyFont="1" applyBorder="1" applyAlignment="1">
      <alignment horizontal="justify" vertical="top" wrapText="1"/>
    </xf>
    <xf numFmtId="9" fontId="1" fillId="2" borderId="16" xfId="0" applyNumberFormat="1" applyFont="1" applyFill="1" applyBorder="1" applyAlignment="1">
      <alignment horizontal="center" vertical="top" wrapText="1"/>
    </xf>
    <xf numFmtId="0" fontId="1" fillId="2" borderId="16" xfId="0" applyFont="1" applyFill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top" wrapText="1"/>
    </xf>
    <xf numFmtId="0" fontId="1" fillId="0" borderId="16" xfId="0" applyFont="1" applyBorder="1" applyAlignment="1">
      <alignment horizontal="justify" vertical="top" wrapText="1"/>
    </xf>
    <xf numFmtId="0" fontId="1" fillId="0" borderId="16" xfId="0" applyFont="1" applyBorder="1" applyAlignment="1">
      <alignment horizontal="center" vertical="top" wrapText="1"/>
    </xf>
    <xf numFmtId="49" fontId="1" fillId="0" borderId="16" xfId="0" applyNumberFormat="1" applyFont="1" applyBorder="1" applyAlignment="1">
      <alignment horizontal="center" vertical="top" wrapText="1"/>
    </xf>
    <xf numFmtId="4" fontId="1" fillId="0" borderId="16" xfId="0" applyNumberFormat="1" applyFont="1" applyBorder="1" applyAlignment="1">
      <alignment horizontal="center" vertical="top" wrapText="1"/>
    </xf>
    <xf numFmtId="4" fontId="1" fillId="2" borderId="16" xfId="0" applyNumberFormat="1" applyFont="1" applyFill="1" applyBorder="1" applyAlignment="1">
      <alignment horizontal="center" vertical="top" wrapText="1"/>
    </xf>
    <xf numFmtId="49" fontId="1" fillId="2" borderId="20" xfId="0" applyNumberFormat="1" applyFont="1" applyFill="1" applyBorder="1" applyAlignment="1">
      <alignment horizontal="justify" vertical="top" wrapText="1"/>
    </xf>
    <xf numFmtId="0" fontId="1" fillId="2" borderId="20" xfId="0" applyFont="1" applyFill="1" applyBorder="1" applyAlignment="1">
      <alignment horizontal="center" vertical="top" wrapText="1"/>
    </xf>
    <xf numFmtId="0" fontId="1" fillId="2" borderId="20" xfId="0" applyFont="1" applyFill="1" applyBorder="1" applyAlignment="1">
      <alignment horizontal="justify" vertical="top" wrapText="1"/>
    </xf>
    <xf numFmtId="49" fontId="1" fillId="2" borderId="20" xfId="0" applyNumberFormat="1" applyFont="1" applyFill="1" applyBorder="1" applyAlignment="1">
      <alignment horizontal="center" vertical="top" wrapText="1"/>
    </xf>
    <xf numFmtId="4" fontId="1" fillId="2" borderId="20" xfId="0" applyNumberFormat="1" applyFont="1" applyFill="1" applyBorder="1" applyAlignment="1">
      <alignment horizontal="center" vertical="top" wrapText="1"/>
    </xf>
    <xf numFmtId="0" fontId="1" fillId="2" borderId="21" xfId="0" applyFont="1" applyFill="1" applyBorder="1" applyAlignment="1">
      <alignment horizontal="center" vertical="top" wrapText="1"/>
    </xf>
    <xf numFmtId="0" fontId="1" fillId="2" borderId="22" xfId="0" applyFont="1" applyFill="1" applyBorder="1" applyAlignment="1">
      <alignment horizontal="justify" vertical="top" wrapText="1"/>
    </xf>
    <xf numFmtId="0" fontId="1" fillId="2" borderId="22" xfId="0" applyFont="1" applyFill="1" applyBorder="1" applyAlignment="1">
      <alignment horizontal="center" vertical="top" wrapText="1"/>
    </xf>
    <xf numFmtId="49" fontId="1" fillId="0" borderId="9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4" fontId="1" fillId="0" borderId="7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/>
    </xf>
    <xf numFmtId="0" fontId="1" fillId="0" borderId="0" xfId="0" applyFont="1" applyFill="1" applyAlignment="1"/>
    <xf numFmtId="49" fontId="1" fillId="2" borderId="24" xfId="0" applyNumberFormat="1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left" vertical="center"/>
    </xf>
    <xf numFmtId="0" fontId="1" fillId="2" borderId="44" xfId="0" applyFont="1" applyFill="1" applyBorder="1" applyAlignment="1">
      <alignment horizontal="center" vertical="center" wrapText="1"/>
    </xf>
    <xf numFmtId="0" fontId="1" fillId="2" borderId="44" xfId="0" applyFont="1" applyFill="1" applyBorder="1" applyAlignment="1">
      <alignment vertical="center" wrapText="1"/>
    </xf>
    <xf numFmtId="49" fontId="1" fillId="0" borderId="44" xfId="0" applyNumberFormat="1" applyFont="1" applyBorder="1" applyAlignment="1">
      <alignment horizontal="left" vertical="center" wrapText="1"/>
    </xf>
    <xf numFmtId="49" fontId="4" fillId="0" borderId="44" xfId="0" applyNumberFormat="1" applyFont="1" applyBorder="1" applyAlignment="1">
      <alignment horizontal="left" vertical="center" wrapText="1"/>
    </xf>
    <xf numFmtId="0" fontId="1" fillId="0" borderId="44" xfId="0" applyFont="1" applyBorder="1" applyAlignment="1">
      <alignment horizontal="center" vertical="center" wrapText="1"/>
    </xf>
    <xf numFmtId="4" fontId="1" fillId="0" borderId="44" xfId="0" applyNumberFormat="1" applyFont="1" applyBorder="1" applyAlignment="1">
      <alignment horizontal="center" vertical="center" wrapText="1"/>
    </xf>
    <xf numFmtId="4" fontId="1" fillId="2" borderId="44" xfId="0" applyNumberFormat="1" applyFont="1" applyFill="1" applyBorder="1" applyAlignment="1">
      <alignment horizontal="center" vertical="center" wrapText="1"/>
    </xf>
    <xf numFmtId="49" fontId="1" fillId="2" borderId="44" xfId="0" applyNumberFormat="1" applyFont="1" applyFill="1" applyBorder="1" applyAlignment="1">
      <alignment horizontal="center" vertical="center" wrapText="1"/>
    </xf>
    <xf numFmtId="0" fontId="1" fillId="2" borderId="40" xfId="0" applyFont="1" applyFill="1" applyBorder="1" applyAlignment="1">
      <alignment horizontal="center" vertical="center" wrapText="1"/>
    </xf>
    <xf numFmtId="49" fontId="1" fillId="2" borderId="20" xfId="0" applyNumberFormat="1" applyFont="1" applyFill="1" applyBorder="1" applyAlignment="1">
      <alignment horizontal="left" vertical="top" wrapText="1"/>
    </xf>
    <xf numFmtId="0" fontId="1" fillId="2" borderId="20" xfId="0" applyFont="1" applyFill="1" applyBorder="1" applyAlignment="1">
      <alignment vertical="top" wrapText="1"/>
    </xf>
    <xf numFmtId="49" fontId="4" fillId="0" borderId="20" xfId="0" applyNumberFormat="1" applyFont="1" applyFill="1" applyBorder="1" applyAlignment="1">
      <alignment horizontal="left" vertical="top" wrapText="1"/>
    </xf>
    <xf numFmtId="49" fontId="1" fillId="0" borderId="20" xfId="0" applyNumberFormat="1" applyFont="1" applyBorder="1" applyAlignment="1">
      <alignment horizontal="justify" vertical="top" wrapText="1"/>
    </xf>
    <xf numFmtId="49" fontId="1" fillId="0" borderId="20" xfId="0" applyNumberFormat="1" applyFont="1" applyBorder="1" applyAlignment="1">
      <alignment horizontal="left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0" xfId="0" applyFont="1" applyFill="1" applyBorder="1" applyAlignment="1">
      <alignment vertical="top" wrapText="1"/>
    </xf>
    <xf numFmtId="0" fontId="1" fillId="2" borderId="13" xfId="0" applyFont="1" applyFill="1" applyBorder="1" applyAlignment="1">
      <alignment vertical="top" wrapText="1"/>
    </xf>
    <xf numFmtId="49" fontId="1" fillId="0" borderId="13" xfId="0" applyNumberFormat="1" applyFont="1" applyBorder="1" applyAlignment="1">
      <alignment horizontal="left" vertical="top" wrapText="1"/>
    </xf>
    <xf numFmtId="49" fontId="4" fillId="0" borderId="13" xfId="0" applyNumberFormat="1" applyFont="1" applyBorder="1" applyAlignment="1">
      <alignment horizontal="left" vertical="top" wrapText="1"/>
    </xf>
    <xf numFmtId="0" fontId="1" fillId="2" borderId="36" xfId="0" applyFont="1" applyFill="1" applyBorder="1" applyAlignment="1">
      <alignment horizontal="justify" vertical="top" wrapText="1"/>
    </xf>
    <xf numFmtId="49" fontId="4" fillId="0" borderId="20" xfId="0" applyNumberFormat="1" applyFont="1" applyFill="1" applyBorder="1" applyAlignment="1">
      <alignment horizontal="justify" vertical="top" wrapText="1"/>
    </xf>
    <xf numFmtId="0" fontId="1" fillId="0" borderId="20" xfId="0" applyFont="1" applyBorder="1" applyAlignment="1">
      <alignment horizontal="justify" vertical="top" wrapText="1"/>
    </xf>
    <xf numFmtId="0" fontId="1" fillId="0" borderId="20" xfId="0" applyFont="1" applyFill="1" applyBorder="1" applyAlignment="1">
      <alignment horizontal="justify" vertical="top" wrapText="1"/>
    </xf>
    <xf numFmtId="49" fontId="4" fillId="0" borderId="20" xfId="0" applyNumberFormat="1" applyFont="1" applyBorder="1" applyAlignment="1">
      <alignment horizontal="justify" vertical="top" wrapText="1"/>
    </xf>
    <xf numFmtId="0" fontId="1" fillId="2" borderId="13" xfId="0" applyFont="1" applyFill="1" applyBorder="1" applyAlignment="1">
      <alignment horizontal="justify" vertical="top" wrapText="1"/>
    </xf>
    <xf numFmtId="0" fontId="1" fillId="2" borderId="45" xfId="0" applyFont="1" applyFill="1" applyBorder="1" applyAlignment="1">
      <alignment horizontal="justify" vertical="top" wrapText="1"/>
    </xf>
    <xf numFmtId="0" fontId="1" fillId="2" borderId="47" xfId="0" applyFont="1" applyFill="1" applyBorder="1" applyAlignment="1">
      <alignment horizontal="justify" vertical="top" wrapText="1"/>
    </xf>
    <xf numFmtId="0" fontId="1" fillId="2" borderId="25" xfId="0" applyFont="1" applyFill="1" applyBorder="1" applyAlignment="1">
      <alignment horizontal="justify" vertical="top" wrapText="1"/>
    </xf>
    <xf numFmtId="0" fontId="1" fillId="2" borderId="18" xfId="0" applyFont="1" applyFill="1" applyBorder="1" applyAlignment="1">
      <alignment horizontal="justify" vertical="top" wrapText="1"/>
    </xf>
    <xf numFmtId="0" fontId="2" fillId="10" borderId="29" xfId="0" applyFont="1" applyFill="1" applyBorder="1"/>
    <xf numFmtId="0" fontId="2" fillId="10" borderId="29" xfId="0" applyFont="1" applyFill="1" applyBorder="1" applyAlignment="1">
      <alignment horizontal="left" vertical="center" wrapText="1"/>
    </xf>
    <xf numFmtId="0" fontId="2" fillId="10" borderId="30" xfId="0" applyFont="1" applyFill="1" applyBorder="1" applyAlignment="1">
      <alignment horizontal="left" vertical="center"/>
    </xf>
    <xf numFmtId="49" fontId="1" fillId="2" borderId="17" xfId="0" applyNumberFormat="1" applyFont="1" applyFill="1" applyBorder="1" applyAlignment="1">
      <alignment horizontal="justify" vertical="top" wrapText="1"/>
    </xf>
    <xf numFmtId="0" fontId="1" fillId="2" borderId="17" xfId="0" applyFont="1" applyFill="1" applyBorder="1" applyAlignment="1">
      <alignment horizontal="justify" vertical="top" wrapText="1"/>
    </xf>
    <xf numFmtId="49" fontId="1" fillId="2" borderId="17" xfId="0" applyNumberFormat="1" applyFont="1" applyFill="1" applyBorder="1" applyAlignment="1">
      <alignment horizontal="center" vertical="top" wrapText="1"/>
    </xf>
    <xf numFmtId="4" fontId="1" fillId="2" borderId="17" xfId="0" applyNumberFormat="1" applyFont="1" applyFill="1" applyBorder="1" applyAlignment="1">
      <alignment horizontal="center" vertical="top" wrapText="1"/>
    </xf>
    <xf numFmtId="0" fontId="1" fillId="2" borderId="38" xfId="0" applyFont="1" applyFill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justify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top" wrapText="1"/>
    </xf>
    <xf numFmtId="49" fontId="1" fillId="0" borderId="1" xfId="0" applyNumberFormat="1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 vertical="top" wrapText="1"/>
    </xf>
    <xf numFmtId="4" fontId="1" fillId="2" borderId="1" xfId="0" applyNumberFormat="1" applyFont="1" applyFill="1" applyBorder="1" applyAlignment="1">
      <alignment horizontal="center" vertical="top" wrapText="1"/>
    </xf>
    <xf numFmtId="0" fontId="1" fillId="2" borderId="38" xfId="0" applyFont="1" applyFill="1" applyBorder="1" applyAlignment="1">
      <alignment horizontal="justify" vertical="top" wrapText="1"/>
    </xf>
    <xf numFmtId="49" fontId="1" fillId="0" borderId="7" xfId="0" applyNumberFormat="1" applyFont="1" applyBorder="1" applyAlignment="1">
      <alignment horizontal="justify" vertical="top" wrapText="1"/>
    </xf>
    <xf numFmtId="0" fontId="1" fillId="2" borderId="7" xfId="0" applyFont="1" applyFill="1" applyBorder="1" applyAlignment="1">
      <alignment horizontal="justify" vertical="top" wrapText="1"/>
    </xf>
    <xf numFmtId="49" fontId="4" fillId="0" borderId="7" xfId="0" applyNumberFormat="1" applyFont="1" applyFill="1" applyBorder="1" applyAlignment="1">
      <alignment horizontal="justify" vertical="top" wrapText="1"/>
    </xf>
    <xf numFmtId="0" fontId="1" fillId="0" borderId="7" xfId="0" applyFont="1" applyBorder="1" applyAlignment="1">
      <alignment horizontal="justify" vertical="top" wrapText="1"/>
    </xf>
    <xf numFmtId="0" fontId="1" fillId="2" borderId="52" xfId="0" applyFont="1" applyFill="1" applyBorder="1" applyAlignment="1">
      <alignment horizontal="center" vertical="top" wrapText="1"/>
    </xf>
    <xf numFmtId="0" fontId="1" fillId="2" borderId="52" xfId="0" applyFont="1" applyFill="1" applyBorder="1" applyAlignment="1">
      <alignment horizontal="justify" vertical="top" wrapText="1"/>
    </xf>
    <xf numFmtId="0" fontId="1" fillId="0" borderId="17" xfId="0" applyFont="1" applyFill="1" applyBorder="1" applyAlignment="1">
      <alignment horizontal="justify" vertical="top" wrapText="1"/>
    </xf>
    <xf numFmtId="0" fontId="1" fillId="0" borderId="7" xfId="0" applyFont="1" applyFill="1" applyBorder="1" applyAlignment="1">
      <alignment horizontal="justify" vertical="top" wrapText="1"/>
    </xf>
    <xf numFmtId="0" fontId="1" fillId="2" borderId="9" xfId="0" applyFont="1" applyFill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justify" vertical="top" wrapText="1"/>
    </xf>
    <xf numFmtId="49" fontId="1" fillId="0" borderId="6" xfId="0" applyNumberFormat="1" applyFont="1" applyBorder="1" applyAlignment="1">
      <alignment horizontal="justify" vertical="top" wrapText="1"/>
    </xf>
    <xf numFmtId="0" fontId="1" fillId="2" borderId="6" xfId="0" applyFont="1" applyFill="1" applyBorder="1" applyAlignment="1">
      <alignment horizontal="justify" vertical="top" wrapText="1"/>
    </xf>
    <xf numFmtId="49" fontId="4" fillId="0" borderId="6" xfId="0" applyNumberFormat="1" applyFont="1" applyBorder="1" applyAlignment="1">
      <alignment horizontal="justify" vertical="top" wrapText="1"/>
    </xf>
    <xf numFmtId="0" fontId="1" fillId="0" borderId="6" xfId="0" applyFont="1" applyBorder="1" applyAlignment="1">
      <alignment horizontal="justify" vertical="top" wrapText="1"/>
    </xf>
    <xf numFmtId="0" fontId="1" fillId="2" borderId="1" xfId="0" applyFont="1" applyFill="1" applyBorder="1" applyAlignment="1">
      <alignment horizontal="justify" vertical="top" wrapText="1"/>
    </xf>
    <xf numFmtId="49" fontId="4" fillId="0" borderId="1" xfId="0" applyNumberFormat="1" applyFont="1" applyBorder="1" applyAlignment="1">
      <alignment horizontal="justify" vertical="top" wrapText="1"/>
    </xf>
    <xf numFmtId="49" fontId="1" fillId="2" borderId="1" xfId="0" applyNumberFormat="1" applyFont="1" applyFill="1" applyBorder="1" applyAlignment="1">
      <alignment horizontal="justify" vertical="top" wrapText="1"/>
    </xf>
    <xf numFmtId="49" fontId="4" fillId="2" borderId="1" xfId="0" applyNumberFormat="1" applyFont="1" applyFill="1" applyBorder="1" applyAlignment="1">
      <alignment horizontal="justify" vertical="top" wrapText="1"/>
    </xf>
    <xf numFmtId="49" fontId="1" fillId="2" borderId="16" xfId="0" applyNumberFormat="1" applyFont="1" applyFill="1" applyBorder="1" applyAlignment="1">
      <alignment horizontal="justify" vertical="top" wrapText="1"/>
    </xf>
    <xf numFmtId="0" fontId="1" fillId="2" borderId="16" xfId="0" applyFont="1" applyFill="1" applyBorder="1" applyAlignment="1">
      <alignment horizontal="justify" vertical="top" wrapText="1"/>
    </xf>
    <xf numFmtId="0" fontId="1" fillId="2" borderId="6" xfId="0" applyFont="1" applyFill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horizontal="center" vertical="top" wrapText="1"/>
    </xf>
    <xf numFmtId="4" fontId="1" fillId="2" borderId="4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justify" vertical="top" wrapText="1"/>
    </xf>
    <xf numFmtId="49" fontId="4" fillId="0" borderId="5" xfId="0" applyNumberFormat="1" applyFont="1" applyBorder="1" applyAlignment="1">
      <alignment horizontal="justify" vertical="top" wrapText="1"/>
    </xf>
    <xf numFmtId="0" fontId="1" fillId="0" borderId="5" xfId="0" applyFont="1" applyBorder="1" applyAlignment="1">
      <alignment horizontal="justify" vertical="top" wrapText="1"/>
    </xf>
    <xf numFmtId="49" fontId="1" fillId="2" borderId="6" xfId="0" applyNumberFormat="1" applyFont="1" applyFill="1" applyBorder="1" applyAlignment="1">
      <alignment horizontal="center" vertical="top" wrapText="1"/>
    </xf>
    <xf numFmtId="0" fontId="1" fillId="2" borderId="49" xfId="0" applyFont="1" applyFill="1" applyBorder="1" applyAlignment="1">
      <alignment horizontal="justify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justify" vertical="top" wrapText="1"/>
    </xf>
    <xf numFmtId="49" fontId="1" fillId="0" borderId="3" xfId="0" applyNumberFormat="1" applyFont="1" applyBorder="1" applyAlignment="1">
      <alignment horizontal="justify" vertical="top" wrapText="1"/>
    </xf>
    <xf numFmtId="49" fontId="4" fillId="0" borderId="3" xfId="0" applyNumberFormat="1" applyFont="1" applyBorder="1" applyAlignment="1">
      <alignment horizontal="justify" vertical="top" wrapText="1"/>
    </xf>
    <xf numFmtId="0" fontId="1" fillId="0" borderId="3" xfId="0" applyFont="1" applyBorder="1" applyAlignment="1">
      <alignment horizontal="justify" vertical="top" wrapText="1"/>
    </xf>
    <xf numFmtId="49" fontId="1" fillId="0" borderId="5" xfId="0" applyNumberFormat="1" applyFont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49" fontId="1" fillId="0" borderId="20" xfId="0" applyNumberFormat="1" applyFont="1" applyBorder="1" applyAlignment="1">
      <alignment horizontal="center" vertical="top" wrapText="1"/>
    </xf>
    <xf numFmtId="49" fontId="1" fillId="0" borderId="7" xfId="0" applyNumberFormat="1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5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49" fontId="1" fillId="2" borderId="32" xfId="0" applyNumberFormat="1" applyFont="1" applyFill="1" applyBorder="1" applyAlignment="1">
      <alignment vertical="top" wrapText="1"/>
    </xf>
    <xf numFmtId="0" fontId="1" fillId="2" borderId="10" xfId="0" applyFont="1" applyFill="1" applyBorder="1" applyAlignment="1">
      <alignment horizontal="center" vertical="top" wrapText="1"/>
    </xf>
    <xf numFmtId="49" fontId="4" fillId="2" borderId="7" xfId="0" applyNumberFormat="1" applyFont="1" applyFill="1" applyBorder="1" applyAlignment="1">
      <alignment horizontal="justify" vertical="top" wrapText="1"/>
    </xf>
    <xf numFmtId="49" fontId="1" fillId="0" borderId="2" xfId="0" applyNumberFormat="1" applyFont="1" applyFill="1" applyBorder="1" applyAlignment="1">
      <alignment horizontal="justify" vertical="top"/>
    </xf>
    <xf numFmtId="0" fontId="1" fillId="0" borderId="16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vertical="top" wrapText="1"/>
    </xf>
    <xf numFmtId="0" fontId="1" fillId="2" borderId="7" xfId="0" applyFont="1" applyFill="1" applyBorder="1" applyAlignment="1">
      <alignment vertical="top" wrapText="1"/>
    </xf>
    <xf numFmtId="0" fontId="1" fillId="2" borderId="6" xfId="0" applyFont="1" applyFill="1" applyBorder="1" applyAlignment="1">
      <alignment vertical="top" wrapText="1"/>
    </xf>
    <xf numFmtId="0" fontId="1" fillId="2" borderId="52" xfId="0" applyFont="1" applyFill="1" applyBorder="1" applyAlignment="1">
      <alignment vertical="top" wrapText="1"/>
    </xf>
    <xf numFmtId="49" fontId="1" fillId="0" borderId="6" xfId="0" applyNumberFormat="1" applyFont="1" applyBorder="1" applyAlignment="1">
      <alignment horizontal="center" vertical="top" wrapText="1"/>
    </xf>
    <xf numFmtId="4" fontId="1" fillId="2" borderId="6" xfId="0" applyNumberFormat="1" applyFont="1" applyFill="1" applyBorder="1" applyAlignment="1">
      <alignment horizontal="center" vertical="top" wrapText="1"/>
    </xf>
    <xf numFmtId="4" fontId="1" fillId="0" borderId="5" xfId="0" applyNumberFormat="1" applyFont="1" applyBorder="1" applyAlignment="1">
      <alignment horizontal="center" vertical="top" wrapText="1"/>
    </xf>
    <xf numFmtId="4" fontId="1" fillId="0" borderId="6" xfId="0" applyNumberFormat="1" applyFont="1" applyBorder="1" applyAlignment="1">
      <alignment horizontal="right" vertical="top" wrapText="1"/>
    </xf>
    <xf numFmtId="4" fontId="1" fillId="0" borderId="1" xfId="0" applyNumberFormat="1" applyFont="1" applyBorder="1" applyAlignment="1">
      <alignment horizontal="right" vertical="top" wrapText="1"/>
    </xf>
    <xf numFmtId="4" fontId="1" fillId="0" borderId="3" xfId="0" applyNumberFormat="1" applyFont="1" applyBorder="1" applyAlignment="1">
      <alignment horizontal="right" vertical="top" wrapText="1"/>
    </xf>
    <xf numFmtId="4" fontId="1" fillId="0" borderId="5" xfId="0" applyNumberFormat="1" applyFont="1" applyBorder="1" applyAlignment="1">
      <alignment horizontal="right" vertical="top" wrapText="1"/>
    </xf>
    <xf numFmtId="4" fontId="1" fillId="2" borderId="16" xfId="0" applyNumberFormat="1" applyFont="1" applyFill="1" applyBorder="1" applyAlignment="1">
      <alignment horizontal="right" vertical="top" wrapText="1"/>
    </xf>
    <xf numFmtId="4" fontId="1" fillId="2" borderId="22" xfId="0" applyNumberFormat="1" applyFont="1" applyFill="1" applyBorder="1" applyAlignment="1">
      <alignment horizontal="right" vertical="top" wrapText="1"/>
    </xf>
    <xf numFmtId="4" fontId="1" fillId="2" borderId="52" xfId="0" applyNumberFormat="1" applyFont="1" applyFill="1" applyBorder="1" applyAlignment="1">
      <alignment horizontal="right" vertical="top" wrapText="1"/>
    </xf>
    <xf numFmtId="4" fontId="1" fillId="0" borderId="22" xfId="0" applyNumberFormat="1" applyFont="1" applyFill="1" applyBorder="1" applyAlignment="1">
      <alignment horizontal="right" vertical="top" wrapText="1"/>
    </xf>
    <xf numFmtId="4" fontId="1" fillId="0" borderId="12" xfId="0" applyNumberFormat="1" applyFont="1" applyBorder="1" applyAlignment="1">
      <alignment horizontal="right" vertical="top" wrapText="1"/>
    </xf>
    <xf numFmtId="4" fontId="1" fillId="0" borderId="16" xfId="0" applyNumberFormat="1" applyFont="1" applyBorder="1" applyAlignment="1">
      <alignment horizontal="right" vertical="top" wrapText="1"/>
    </xf>
    <xf numFmtId="4" fontId="1" fillId="2" borderId="20" xfId="0" applyNumberFormat="1" applyFont="1" applyFill="1" applyBorder="1" applyAlignment="1">
      <alignment horizontal="right" vertical="top" wrapText="1"/>
    </xf>
    <xf numFmtId="4" fontId="1" fillId="0" borderId="7" xfId="0" applyNumberFormat="1" applyFont="1" applyFill="1" applyBorder="1" applyAlignment="1">
      <alignment horizontal="right" vertical="center"/>
    </xf>
    <xf numFmtId="0" fontId="1" fillId="0" borderId="1" xfId="0" applyFont="1" applyBorder="1" applyAlignment="1">
      <alignment vertical="top" wrapText="1"/>
    </xf>
    <xf numFmtId="4" fontId="1" fillId="0" borderId="20" xfId="0" applyNumberFormat="1" applyFont="1" applyFill="1" applyBorder="1" applyAlignment="1">
      <alignment horizontal="right" vertical="top" wrapText="1"/>
    </xf>
    <xf numFmtId="0" fontId="1" fillId="2" borderId="17" xfId="0" applyFont="1" applyFill="1" applyBorder="1" applyAlignment="1">
      <alignment vertical="top" wrapText="1"/>
    </xf>
    <xf numFmtId="0" fontId="1" fillId="0" borderId="16" xfId="0" applyFont="1" applyFill="1" applyBorder="1" applyAlignment="1">
      <alignment horizontal="justify" vertical="top" wrapText="1"/>
    </xf>
    <xf numFmtId="49" fontId="1" fillId="2" borderId="5" xfId="0" applyNumberFormat="1" applyFont="1" applyFill="1" applyBorder="1" applyAlignment="1">
      <alignment horizontal="justify" vertical="top" wrapText="1"/>
    </xf>
    <xf numFmtId="49" fontId="1" fillId="2" borderId="5" xfId="0" applyNumberFormat="1" applyFont="1" applyFill="1" applyBorder="1" applyAlignment="1">
      <alignment horizontal="center" vertical="top" wrapText="1"/>
    </xf>
    <xf numFmtId="49" fontId="4" fillId="2" borderId="5" xfId="0" applyNumberFormat="1" applyFont="1" applyFill="1" applyBorder="1" applyAlignment="1">
      <alignment horizontal="justify" vertical="top" wrapText="1"/>
    </xf>
    <xf numFmtId="4" fontId="1" fillId="2" borderId="5" xfId="0" applyNumberFormat="1" applyFont="1" applyFill="1" applyBorder="1" applyAlignment="1">
      <alignment horizontal="right" vertical="top" wrapText="1"/>
    </xf>
    <xf numFmtId="0" fontId="1" fillId="0" borderId="1" xfId="0" applyFont="1" applyBorder="1"/>
    <xf numFmtId="0" fontId="1" fillId="0" borderId="12" xfId="0" applyFont="1" applyBorder="1"/>
    <xf numFmtId="49" fontId="1" fillId="2" borderId="12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left" vertical="center"/>
    </xf>
    <xf numFmtId="49" fontId="1" fillId="0" borderId="17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justify" vertical="top" wrapText="1"/>
    </xf>
    <xf numFmtId="49" fontId="2" fillId="2" borderId="44" xfId="0" applyNumberFormat="1" applyFont="1" applyFill="1" applyBorder="1" applyAlignment="1">
      <alignment horizontal="left" vertical="center" wrapText="1"/>
    </xf>
    <xf numFmtId="49" fontId="4" fillId="2" borderId="44" xfId="0" applyNumberFormat="1" applyFont="1" applyFill="1" applyBorder="1" applyAlignment="1">
      <alignment horizontal="center" vertical="center" wrapText="1"/>
    </xf>
    <xf numFmtId="4" fontId="1" fillId="0" borderId="44" xfId="0" applyNumberFormat="1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justify" vertical="top" wrapText="1"/>
    </xf>
    <xf numFmtId="49" fontId="4" fillId="0" borderId="12" xfId="0" applyNumberFormat="1" applyFont="1" applyBorder="1" applyAlignment="1">
      <alignment horizontal="justify" vertical="top" wrapText="1"/>
    </xf>
    <xf numFmtId="49" fontId="1" fillId="0" borderId="13" xfId="0" applyNumberFormat="1" applyFont="1" applyBorder="1" applyAlignment="1">
      <alignment horizontal="center" vertical="top" wrapText="1"/>
    </xf>
    <xf numFmtId="4" fontId="1" fillId="0" borderId="20" xfId="0" applyNumberFormat="1" applyFont="1" applyBorder="1" applyAlignment="1">
      <alignment horizontal="right" vertical="top" wrapText="1"/>
    </xf>
    <xf numFmtId="0" fontId="1" fillId="2" borderId="14" xfId="0" applyFont="1" applyFill="1" applyBorder="1" applyAlignment="1">
      <alignment horizontal="justify" vertical="top" wrapText="1"/>
    </xf>
    <xf numFmtId="49" fontId="4" fillId="0" borderId="16" xfId="0" applyNumberFormat="1" applyFont="1" applyFill="1" applyBorder="1" applyAlignment="1">
      <alignment horizontal="center" vertical="top" wrapText="1"/>
    </xf>
    <xf numFmtId="4" fontId="1" fillId="0" borderId="13" xfId="0" applyNumberFormat="1" applyFont="1" applyBorder="1" applyAlignment="1">
      <alignment horizontal="right" vertical="top" wrapText="1"/>
    </xf>
    <xf numFmtId="4" fontId="4" fillId="8" borderId="17" xfId="0" applyNumberFormat="1" applyFont="1" applyFill="1" applyBorder="1" applyAlignment="1">
      <alignment horizontal="center" vertical="top" wrapText="1"/>
    </xf>
    <xf numFmtId="49" fontId="1" fillId="2" borderId="12" xfId="0" applyNumberFormat="1" applyFont="1" applyFill="1" applyBorder="1" applyAlignment="1">
      <alignment horizontal="justify" vertical="top" wrapText="1"/>
    </xf>
    <xf numFmtId="49" fontId="4" fillId="2" borderId="12" xfId="0" applyNumberFormat="1" applyFont="1" applyFill="1" applyBorder="1" applyAlignment="1" applyProtection="1">
      <alignment horizontal="justify" vertical="top" wrapText="1"/>
    </xf>
    <xf numFmtId="49" fontId="4" fillId="2" borderId="1" xfId="0" applyNumberFormat="1" applyFont="1" applyFill="1" applyBorder="1" applyAlignment="1" applyProtection="1">
      <alignment horizontal="justify" vertical="top" wrapText="1"/>
    </xf>
    <xf numFmtId="0" fontId="1" fillId="2" borderId="1" xfId="0" applyFont="1" applyFill="1" applyBorder="1" applyAlignment="1">
      <alignment horizontal="justify" vertical="top"/>
    </xf>
    <xf numFmtId="49" fontId="4" fillId="2" borderId="16" xfId="0" applyNumberFormat="1" applyFont="1" applyFill="1" applyBorder="1" applyAlignment="1" applyProtection="1">
      <alignment horizontal="justify" vertical="top" wrapText="1"/>
    </xf>
    <xf numFmtId="0" fontId="7" fillId="2" borderId="1" xfId="0" applyFont="1" applyFill="1" applyBorder="1" applyAlignment="1">
      <alignment horizontal="center" vertical="top" wrapText="1"/>
    </xf>
    <xf numFmtId="4" fontId="1" fillId="2" borderId="7" xfId="0" applyNumberFormat="1" applyFont="1" applyFill="1" applyBorder="1" applyAlignment="1">
      <alignment horizontal="center" vertical="top" wrapText="1"/>
    </xf>
    <xf numFmtId="4" fontId="7" fillId="2" borderId="12" xfId="0" applyNumberFormat="1" applyFont="1" applyFill="1" applyBorder="1" applyAlignment="1">
      <alignment horizontal="center" vertical="top" wrapText="1"/>
    </xf>
    <xf numFmtId="4" fontId="7" fillId="2" borderId="12" xfId="0" applyNumberFormat="1" applyFont="1" applyFill="1" applyBorder="1" applyAlignment="1">
      <alignment horizontal="right" vertical="top" wrapText="1"/>
    </xf>
    <xf numFmtId="4" fontId="7" fillId="2" borderId="1" xfId="0" applyNumberFormat="1" applyFont="1" applyFill="1" applyBorder="1" applyAlignment="1">
      <alignment horizontal="center" vertical="top" wrapText="1"/>
    </xf>
    <xf numFmtId="4" fontId="7" fillId="2" borderId="1" xfId="0" applyNumberFormat="1" applyFont="1" applyFill="1" applyBorder="1" applyAlignment="1">
      <alignment horizontal="right" vertical="top" wrapText="1"/>
    </xf>
    <xf numFmtId="4" fontId="7" fillId="2" borderId="16" xfId="0" applyNumberFormat="1" applyFont="1" applyFill="1" applyBorder="1" applyAlignment="1">
      <alignment horizontal="center" vertical="top" wrapText="1"/>
    </xf>
    <xf numFmtId="4" fontId="7" fillId="2" borderId="16" xfId="0" applyNumberFormat="1" applyFont="1" applyFill="1" applyBorder="1" applyAlignment="1">
      <alignment horizontal="right" vertical="top" wrapText="1"/>
    </xf>
    <xf numFmtId="4" fontId="7" fillId="2" borderId="20" xfId="0" applyNumberFormat="1" applyFont="1" applyFill="1" applyBorder="1" applyAlignment="1">
      <alignment horizontal="center" vertical="top" wrapText="1"/>
    </xf>
    <xf numFmtId="4" fontId="7" fillId="2" borderId="20" xfId="0" applyNumberFormat="1" applyFont="1" applyFill="1" applyBorder="1" applyAlignment="1">
      <alignment horizontal="right" vertical="top" wrapText="1"/>
    </xf>
    <xf numFmtId="49" fontId="1" fillId="2" borderId="7" xfId="0" applyNumberFormat="1" applyFont="1" applyFill="1" applyBorder="1" applyAlignment="1">
      <alignment horizontal="justify" vertical="top" wrapText="1"/>
    </xf>
    <xf numFmtId="0" fontId="7" fillId="2" borderId="7" xfId="0" applyFont="1" applyFill="1" applyBorder="1" applyAlignment="1">
      <alignment horizontal="center" vertical="top" wrapText="1"/>
    </xf>
    <xf numFmtId="4" fontId="4" fillId="8" borderId="7" xfId="0" applyNumberFormat="1" applyFont="1" applyFill="1" applyBorder="1" applyAlignment="1">
      <alignment horizontal="center" vertical="top" wrapText="1"/>
    </xf>
    <xf numFmtId="4" fontId="1" fillId="2" borderId="7" xfId="0" applyNumberFormat="1" applyFont="1" applyFill="1" applyBorder="1" applyAlignment="1">
      <alignment horizontal="justify" vertical="top" wrapText="1"/>
    </xf>
    <xf numFmtId="4" fontId="4" fillId="8" borderId="6" xfId="0" applyNumberFormat="1" applyFont="1" applyFill="1" applyBorder="1" applyAlignment="1">
      <alignment horizontal="center" vertical="top" wrapText="1"/>
    </xf>
    <xf numFmtId="4" fontId="7" fillId="8" borderId="1" xfId="0" applyNumberFormat="1" applyFont="1" applyFill="1" applyBorder="1" applyAlignment="1">
      <alignment horizontal="center" vertical="top" wrapText="1"/>
    </xf>
    <xf numFmtId="4" fontId="4" fillId="8" borderId="1" xfId="0" applyNumberFormat="1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justify" vertical="top"/>
    </xf>
    <xf numFmtId="4" fontId="1" fillId="2" borderId="5" xfId="0" applyNumberFormat="1" applyFont="1" applyFill="1" applyBorder="1" applyAlignment="1">
      <alignment horizontal="center" vertical="top" wrapText="1"/>
    </xf>
    <xf numFmtId="4" fontId="7" fillId="2" borderId="5" xfId="0" applyNumberFormat="1" applyFont="1" applyFill="1" applyBorder="1" applyAlignment="1">
      <alignment horizontal="center" vertical="top" wrapText="1"/>
    </xf>
    <xf numFmtId="4" fontId="7" fillId="2" borderId="5" xfId="0" applyNumberFormat="1" applyFont="1" applyFill="1" applyBorder="1" applyAlignment="1">
      <alignment horizontal="right" vertical="top" wrapText="1"/>
    </xf>
    <xf numFmtId="4" fontId="7" fillId="8" borderId="5" xfId="0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4" fontId="7" fillId="2" borderId="5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top"/>
    </xf>
    <xf numFmtId="4" fontId="7" fillId="8" borderId="12" xfId="0" applyNumberFormat="1" applyFont="1" applyFill="1" applyBorder="1" applyAlignment="1">
      <alignment horizontal="center" vertical="top" wrapText="1"/>
    </xf>
    <xf numFmtId="0" fontId="7" fillId="2" borderId="12" xfId="0" applyFont="1" applyFill="1" applyBorder="1" applyAlignment="1">
      <alignment horizontal="center" vertical="top" wrapText="1"/>
    </xf>
    <xf numFmtId="4" fontId="4" fillId="8" borderId="12" xfId="0" applyNumberFormat="1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vertical="top"/>
    </xf>
    <xf numFmtId="4" fontId="1" fillId="2" borderId="13" xfId="0" applyNumberFormat="1" applyFont="1" applyFill="1" applyBorder="1" applyAlignment="1">
      <alignment horizontal="center" vertical="top" wrapText="1"/>
    </xf>
    <xf numFmtId="0" fontId="1" fillId="2" borderId="45" xfId="0" applyFont="1" applyFill="1" applyBorder="1" applyAlignment="1">
      <alignment horizontal="center" vertical="top" wrapText="1"/>
    </xf>
    <xf numFmtId="0" fontId="7" fillId="2" borderId="13" xfId="0" applyFont="1" applyFill="1" applyBorder="1" applyAlignment="1">
      <alignment horizontal="center" vertical="top" wrapText="1"/>
    </xf>
    <xf numFmtId="0" fontId="7" fillId="2" borderId="7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top" wrapText="1"/>
    </xf>
    <xf numFmtId="49" fontId="1" fillId="0" borderId="13" xfId="0" applyNumberFormat="1" applyFont="1" applyFill="1" applyBorder="1" applyAlignment="1">
      <alignment horizontal="center" vertical="top" wrapText="1"/>
    </xf>
    <xf numFmtId="49" fontId="1" fillId="0" borderId="7" xfId="0" applyNumberFormat="1" applyFont="1" applyFill="1" applyBorder="1" applyAlignment="1">
      <alignment horizontal="center" vertical="top" wrapText="1"/>
    </xf>
    <xf numFmtId="0" fontId="1" fillId="3" borderId="9" xfId="0" applyFont="1" applyFill="1" applyBorder="1" applyAlignment="1">
      <alignment horizontal="center" vertical="top" wrapText="1"/>
    </xf>
    <xf numFmtId="0" fontId="2" fillId="0" borderId="20" xfId="0" applyFont="1" applyBorder="1" applyAlignment="1">
      <alignment vertical="top"/>
    </xf>
    <xf numFmtId="0" fontId="1" fillId="0" borderId="20" xfId="0" applyFont="1" applyBorder="1" applyAlignment="1">
      <alignment horizontal="center" vertical="top"/>
    </xf>
    <xf numFmtId="4" fontId="10" fillId="0" borderId="20" xfId="0" applyNumberFormat="1" applyFont="1" applyBorder="1" applyAlignment="1">
      <alignment horizontal="center" vertical="top"/>
    </xf>
    <xf numFmtId="4" fontId="1" fillId="0" borderId="20" xfId="0" applyNumberFormat="1" applyFont="1" applyBorder="1" applyAlignment="1">
      <alignment horizontal="center" vertical="top"/>
    </xf>
    <xf numFmtId="4" fontId="1" fillId="0" borderId="20" xfId="0" applyNumberFormat="1" applyFont="1" applyBorder="1" applyAlignment="1">
      <alignment horizontal="center" vertical="top" wrapText="1"/>
    </xf>
    <xf numFmtId="2" fontId="1" fillId="0" borderId="20" xfId="0" applyNumberFormat="1" applyFont="1" applyBorder="1" applyAlignment="1">
      <alignment horizontal="center" vertical="top" wrapText="1"/>
    </xf>
    <xf numFmtId="4" fontId="4" fillId="8" borderId="20" xfId="0" applyNumberFormat="1" applyFont="1" applyFill="1" applyBorder="1" applyAlignment="1">
      <alignment horizontal="center" vertical="top" wrapText="1"/>
    </xf>
    <xf numFmtId="0" fontId="2" fillId="10" borderId="11" xfId="0" applyFont="1" applyFill="1" applyBorder="1" applyAlignment="1">
      <alignment horizontal="center" vertical="top" wrapText="1"/>
    </xf>
    <xf numFmtId="49" fontId="1" fillId="0" borderId="32" xfId="0" applyNumberFormat="1" applyFont="1" applyFill="1" applyBorder="1" applyAlignment="1">
      <alignment horizontal="left" vertical="top"/>
    </xf>
    <xf numFmtId="0" fontId="2" fillId="10" borderId="19" xfId="0" applyFont="1" applyFill="1" applyBorder="1" applyAlignment="1">
      <alignment horizontal="center" vertical="top" wrapText="1"/>
    </xf>
    <xf numFmtId="4" fontId="10" fillId="0" borderId="20" xfId="0" applyNumberFormat="1" applyFont="1" applyBorder="1" applyAlignment="1">
      <alignment horizontal="center" vertical="top" wrapText="1"/>
    </xf>
    <xf numFmtId="4" fontId="11" fillId="0" borderId="20" xfId="0" applyNumberFormat="1" applyFont="1" applyBorder="1" applyAlignment="1">
      <alignment horizontal="center" vertical="top"/>
    </xf>
    <xf numFmtId="4" fontId="1" fillId="3" borderId="7" xfId="0" applyNumberFormat="1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49" fontId="4" fillId="2" borderId="20" xfId="0" applyNumberFormat="1" applyFont="1" applyFill="1" applyBorder="1" applyAlignment="1">
      <alignment horizontal="left" vertical="top" wrapText="1"/>
    </xf>
    <xf numFmtId="49" fontId="1" fillId="3" borderId="32" xfId="0" applyNumberFormat="1" applyFont="1" applyFill="1" applyBorder="1" applyAlignment="1">
      <alignment horizontal="left" vertical="top"/>
    </xf>
    <xf numFmtId="49" fontId="1" fillId="3" borderId="7" xfId="0" applyNumberFormat="1" applyFont="1" applyFill="1" applyBorder="1" applyAlignment="1">
      <alignment horizontal="center" vertical="top" wrapText="1"/>
    </xf>
    <xf numFmtId="49" fontId="2" fillId="3" borderId="7" xfId="0" applyNumberFormat="1" applyFont="1" applyFill="1" applyBorder="1" applyAlignment="1">
      <alignment horizontal="left" vertical="top" wrapText="1"/>
    </xf>
    <xf numFmtId="0" fontId="1" fillId="3" borderId="7" xfId="0" applyFont="1" applyFill="1" applyBorder="1" applyAlignment="1">
      <alignment vertical="top" wrapText="1"/>
    </xf>
    <xf numFmtId="49" fontId="1" fillId="3" borderId="7" xfId="0" applyNumberFormat="1" applyFont="1" applyFill="1" applyBorder="1" applyAlignment="1">
      <alignment horizontal="left" vertical="top" wrapText="1"/>
    </xf>
    <xf numFmtId="4" fontId="1" fillId="3" borderId="7" xfId="0" applyNumberFormat="1" applyFont="1" applyFill="1" applyBorder="1" applyAlignment="1">
      <alignment horizontal="right" vertical="top" wrapText="1"/>
    </xf>
    <xf numFmtId="0" fontId="1" fillId="3" borderId="52" xfId="0" applyFont="1" applyFill="1" applyBorder="1" applyAlignment="1">
      <alignment horizontal="center" vertical="top" wrapText="1"/>
    </xf>
    <xf numFmtId="49" fontId="1" fillId="2" borderId="12" xfId="0" applyNumberFormat="1" applyFont="1" applyFill="1" applyBorder="1" applyAlignment="1">
      <alignment horizontal="center" vertical="top" wrapText="1"/>
    </xf>
    <xf numFmtId="49" fontId="1" fillId="2" borderId="12" xfId="0" applyNumberFormat="1" applyFont="1" applyFill="1" applyBorder="1" applyAlignment="1">
      <alignment horizontal="left" vertical="top" wrapText="1"/>
    </xf>
    <xf numFmtId="0" fontId="1" fillId="2" borderId="12" xfId="0" applyFont="1" applyFill="1" applyBorder="1" applyAlignment="1">
      <alignment vertical="top" wrapText="1"/>
    </xf>
    <xf numFmtId="49" fontId="4" fillId="2" borderId="12" xfId="0" applyNumberFormat="1" applyFont="1" applyFill="1" applyBorder="1" applyAlignment="1">
      <alignment horizontal="left" vertical="top" wrapText="1"/>
    </xf>
    <xf numFmtId="4" fontId="1" fillId="2" borderId="12" xfId="0" applyNumberFormat="1" applyFont="1" applyFill="1" applyBorder="1" applyAlignment="1">
      <alignment horizontal="right" vertical="top" wrapText="1"/>
    </xf>
    <xf numFmtId="4" fontId="1" fillId="0" borderId="12" xfId="0" applyNumberFormat="1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24" xfId="0" applyFont="1" applyFill="1" applyBorder="1" applyAlignment="1">
      <alignment horizontal="center" vertical="top" wrapText="1"/>
    </xf>
    <xf numFmtId="49" fontId="1" fillId="2" borderId="16" xfId="0" applyNumberFormat="1" applyFont="1" applyFill="1" applyBorder="1" applyAlignment="1">
      <alignment horizontal="left" vertical="top" wrapText="1"/>
    </xf>
    <xf numFmtId="0" fontId="1" fillId="2" borderId="16" xfId="0" applyFont="1" applyFill="1" applyBorder="1" applyAlignment="1">
      <alignment vertical="top" wrapText="1"/>
    </xf>
    <xf numFmtId="4" fontId="1" fillId="0" borderId="16" xfId="0" applyNumberFormat="1" applyFont="1" applyFill="1" applyBorder="1" applyAlignment="1">
      <alignment horizontal="center" vertical="top" wrapText="1"/>
    </xf>
    <xf numFmtId="0" fontId="1" fillId="0" borderId="28" xfId="0" applyFont="1" applyFill="1" applyBorder="1" applyAlignment="1">
      <alignment horizontal="center" vertical="top" wrapText="1"/>
    </xf>
    <xf numFmtId="0" fontId="1" fillId="3" borderId="0" xfId="0" applyFont="1" applyFill="1" applyBorder="1" applyAlignment="1">
      <alignment vertical="top"/>
    </xf>
    <xf numFmtId="0" fontId="1" fillId="3" borderId="0" xfId="0" applyFont="1" applyFill="1" applyBorder="1" applyAlignment="1">
      <alignment horizontal="right" vertical="top"/>
    </xf>
    <xf numFmtId="49" fontId="1" fillId="0" borderId="20" xfId="0" applyNumberFormat="1" applyFont="1" applyFill="1" applyBorder="1" applyAlignment="1">
      <alignment horizontal="left" vertical="top" wrapText="1"/>
    </xf>
    <xf numFmtId="0" fontId="1" fillId="3" borderId="29" xfId="0" applyFont="1" applyFill="1" applyBorder="1" applyAlignment="1">
      <alignment vertical="top"/>
    </xf>
    <xf numFmtId="49" fontId="1" fillId="0" borderId="29" xfId="0" applyNumberFormat="1" applyFont="1" applyFill="1" applyBorder="1" applyAlignment="1">
      <alignment horizontal="center" vertical="top" wrapText="1"/>
    </xf>
    <xf numFmtId="0" fontId="1" fillId="0" borderId="29" xfId="0" applyFont="1" applyFill="1" applyBorder="1" applyAlignment="1">
      <alignment horizontal="center" vertical="top" wrapText="1"/>
    </xf>
    <xf numFmtId="0" fontId="1" fillId="0" borderId="29" xfId="0" applyFont="1" applyFill="1" applyBorder="1" applyAlignment="1">
      <alignment vertical="top" wrapText="1"/>
    </xf>
    <xf numFmtId="49" fontId="1" fillId="0" borderId="29" xfId="0" applyNumberFormat="1" applyFont="1" applyFill="1" applyBorder="1" applyAlignment="1">
      <alignment horizontal="left" vertical="top" wrapText="1"/>
    </xf>
    <xf numFmtId="49" fontId="4" fillId="0" borderId="29" xfId="0" applyNumberFormat="1" applyFont="1" applyFill="1" applyBorder="1" applyAlignment="1">
      <alignment horizontal="left" vertical="top" wrapText="1"/>
    </xf>
    <xf numFmtId="4" fontId="1" fillId="0" borderId="29" xfId="0" applyNumberFormat="1" applyFont="1" applyFill="1" applyBorder="1" applyAlignment="1">
      <alignment horizontal="center" vertical="top" wrapText="1"/>
    </xf>
    <xf numFmtId="4" fontId="1" fillId="0" borderId="29" xfId="0" applyNumberFormat="1" applyFont="1" applyFill="1" applyBorder="1" applyAlignment="1">
      <alignment horizontal="right" vertical="top" wrapText="1"/>
    </xf>
    <xf numFmtId="0" fontId="1" fillId="0" borderId="51" xfId="0" applyFont="1" applyFill="1" applyBorder="1" applyAlignment="1">
      <alignment horizontal="center" vertical="top" wrapText="1"/>
    </xf>
    <xf numFmtId="49" fontId="1" fillId="0" borderId="3" xfId="0" applyNumberFormat="1" applyFont="1" applyFill="1" applyBorder="1" applyAlignment="1">
      <alignment horizontal="center" vertical="top" wrapText="1"/>
    </xf>
    <xf numFmtId="49" fontId="1" fillId="0" borderId="2" xfId="0" applyNumberFormat="1" applyFont="1" applyFill="1" applyBorder="1" applyAlignment="1">
      <alignment horizontal="left" vertical="top"/>
    </xf>
    <xf numFmtId="0" fontId="1" fillId="0" borderId="3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vertical="top" wrapText="1"/>
    </xf>
    <xf numFmtId="49" fontId="1" fillId="0" borderId="3" xfId="0" applyNumberFormat="1" applyFont="1" applyFill="1" applyBorder="1" applyAlignment="1">
      <alignment horizontal="left" vertical="top" wrapText="1"/>
    </xf>
    <xf numFmtId="49" fontId="4" fillId="0" borderId="3" xfId="0" applyNumberFormat="1" applyFont="1" applyFill="1" applyBorder="1" applyAlignment="1">
      <alignment horizontal="left" vertical="top" wrapText="1"/>
    </xf>
    <xf numFmtId="4" fontId="1" fillId="0" borderId="3" xfId="0" applyNumberFormat="1" applyFont="1" applyFill="1" applyBorder="1" applyAlignment="1">
      <alignment horizontal="center" vertical="top" wrapText="1"/>
    </xf>
    <xf numFmtId="4" fontId="1" fillId="0" borderId="3" xfId="0" applyNumberFormat="1" applyFont="1" applyFill="1" applyBorder="1" applyAlignment="1">
      <alignment horizontal="right" vertical="top" wrapText="1"/>
    </xf>
    <xf numFmtId="0" fontId="1" fillId="0" borderId="42" xfId="0" applyFont="1" applyFill="1" applyBorder="1" applyAlignment="1">
      <alignment horizontal="center" vertical="top" wrapText="1"/>
    </xf>
    <xf numFmtId="4" fontId="1" fillId="2" borderId="7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4" fontId="1" fillId="2" borderId="6" xfId="0" applyNumberFormat="1" applyFont="1" applyFill="1" applyBorder="1" applyAlignment="1">
      <alignment horizontal="center" vertical="top" wrapText="1"/>
    </xf>
    <xf numFmtId="4" fontId="1" fillId="0" borderId="5" xfId="0" applyNumberFormat="1" applyFont="1" applyFill="1" applyBorder="1" applyAlignment="1">
      <alignment horizontal="center" vertical="top" wrapText="1"/>
    </xf>
    <xf numFmtId="10" fontId="1" fillId="2" borderId="1" xfId="0" applyNumberFormat="1" applyFont="1" applyFill="1" applyBorder="1" applyAlignment="1">
      <alignment horizontal="center" vertical="top" wrapText="1"/>
    </xf>
    <xf numFmtId="49" fontId="1" fillId="2" borderId="5" xfId="0" applyNumberFormat="1" applyFont="1" applyFill="1" applyBorder="1" applyAlignment="1">
      <alignment horizontal="left" vertical="top" wrapText="1"/>
    </xf>
    <xf numFmtId="0" fontId="2" fillId="0" borderId="5" xfId="0" applyFont="1" applyBorder="1" applyAlignment="1">
      <alignment vertical="top"/>
    </xf>
    <xf numFmtId="4" fontId="4" fillId="8" borderId="5" xfId="0" applyNumberFormat="1" applyFont="1" applyFill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4" fillId="0" borderId="7" xfId="1" applyNumberFormat="1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vertical="top"/>
    </xf>
    <xf numFmtId="0" fontId="1" fillId="2" borderId="7" xfId="0" applyFont="1" applyFill="1" applyBorder="1" applyAlignment="1">
      <alignment horizontal="left" vertical="top" wrapText="1"/>
    </xf>
    <xf numFmtId="4" fontId="1" fillId="0" borderId="7" xfId="0" applyNumberFormat="1" applyFont="1" applyFill="1" applyBorder="1" applyAlignment="1">
      <alignment horizontal="center" vertical="top" wrapText="1"/>
    </xf>
    <xf numFmtId="4" fontId="1" fillId="0" borderId="7" xfId="0" applyNumberFormat="1" applyFont="1" applyFill="1" applyBorder="1" applyAlignment="1">
      <alignment horizontal="right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2" borderId="24" xfId="0" applyFont="1" applyFill="1" applyBorder="1" applyAlignment="1">
      <alignment horizontal="center" vertical="top" wrapText="1"/>
    </xf>
    <xf numFmtId="0" fontId="1" fillId="2" borderId="28" xfId="0" applyFont="1" applyFill="1" applyBorder="1" applyAlignment="1">
      <alignment horizontal="center" vertical="top" wrapText="1"/>
    </xf>
    <xf numFmtId="49" fontId="1" fillId="2" borderId="46" xfId="0" applyNumberFormat="1" applyFont="1" applyFill="1" applyBorder="1" applyAlignment="1">
      <alignment horizontal="center" vertical="top" wrapText="1"/>
    </xf>
    <xf numFmtId="49" fontId="4" fillId="0" borderId="5" xfId="0" applyNumberFormat="1" applyFont="1" applyFill="1" applyBorder="1" applyAlignment="1">
      <alignment horizontal="left" vertical="top" wrapText="1"/>
    </xf>
    <xf numFmtId="49" fontId="1" fillId="3" borderId="31" xfId="0" applyNumberFormat="1" applyFont="1" applyFill="1" applyBorder="1" applyAlignment="1">
      <alignment horizontal="left" vertical="top"/>
    </xf>
    <xf numFmtId="0" fontId="1" fillId="3" borderId="50" xfId="0" applyFont="1" applyFill="1" applyBorder="1" applyAlignment="1">
      <alignment vertical="top"/>
    </xf>
    <xf numFmtId="49" fontId="1" fillId="2" borderId="17" xfId="0" applyNumberFormat="1" applyFont="1" applyFill="1" applyBorder="1" applyAlignment="1">
      <alignment horizontal="left" vertical="top" wrapText="1"/>
    </xf>
    <xf numFmtId="0" fontId="2" fillId="0" borderId="17" xfId="0" applyFont="1" applyBorder="1" applyAlignment="1">
      <alignment vertical="top"/>
    </xf>
    <xf numFmtId="0" fontId="1" fillId="0" borderId="17" xfId="0" applyFont="1" applyBorder="1" applyAlignment="1">
      <alignment horizontal="center" vertical="top"/>
    </xf>
    <xf numFmtId="4" fontId="1" fillId="0" borderId="17" xfId="0" applyNumberFormat="1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49" fontId="1" fillId="3" borderId="19" xfId="0" applyNumberFormat="1" applyFont="1" applyFill="1" applyBorder="1" applyAlignment="1">
      <alignment horizontal="left" vertical="top"/>
    </xf>
    <xf numFmtId="49" fontId="1" fillId="3" borderId="20" xfId="0" applyNumberFormat="1" applyFont="1" applyFill="1" applyBorder="1" applyAlignment="1">
      <alignment horizontal="center" vertical="top" wrapText="1"/>
    </xf>
    <xf numFmtId="0" fontId="1" fillId="3" borderId="36" xfId="0" applyFont="1" applyFill="1" applyBorder="1" applyAlignment="1">
      <alignment horizontal="center" vertical="top" wrapText="1"/>
    </xf>
    <xf numFmtId="0" fontId="1" fillId="3" borderId="36" xfId="0" applyFont="1" applyFill="1" applyBorder="1" applyAlignment="1">
      <alignment vertical="top" wrapText="1"/>
    </xf>
    <xf numFmtId="0" fontId="1" fillId="3" borderId="36" xfId="0" applyFont="1" applyFill="1" applyBorder="1" applyAlignment="1">
      <alignment horizontal="left" vertical="top" wrapText="1"/>
    </xf>
    <xf numFmtId="0" fontId="4" fillId="3" borderId="36" xfId="0" applyFont="1" applyFill="1" applyBorder="1" applyAlignment="1">
      <alignment horizontal="left" vertical="top" wrapText="1"/>
    </xf>
    <xf numFmtId="4" fontId="1" fillId="3" borderId="36" xfId="0" applyNumberFormat="1" applyFont="1" applyFill="1" applyBorder="1" applyAlignment="1">
      <alignment horizontal="center" vertical="top" wrapText="1"/>
    </xf>
    <xf numFmtId="4" fontId="1" fillId="3" borderId="36" xfId="0" applyNumberFormat="1" applyFont="1" applyFill="1" applyBorder="1" applyAlignment="1">
      <alignment horizontal="right" vertical="top" wrapText="1"/>
    </xf>
    <xf numFmtId="0" fontId="1" fillId="3" borderId="41" xfId="0" applyFont="1" applyFill="1" applyBorder="1" applyAlignment="1">
      <alignment horizontal="center" vertical="top" wrapText="1"/>
    </xf>
    <xf numFmtId="49" fontId="1" fillId="3" borderId="9" xfId="0" applyNumberFormat="1" applyFont="1" applyFill="1" applyBorder="1" applyAlignment="1">
      <alignment horizontal="center" vertical="top" wrapText="1"/>
    </xf>
    <xf numFmtId="49" fontId="1" fillId="2" borderId="13" xfId="0" applyNumberFormat="1" applyFont="1" applyFill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4" fontId="1" fillId="0" borderId="13" xfId="0" applyNumberFormat="1" applyFont="1" applyBorder="1" applyAlignment="1">
      <alignment horizontal="center" vertical="top" wrapText="1"/>
    </xf>
    <xf numFmtId="4" fontId="1" fillId="0" borderId="13" xfId="0" applyNumberFormat="1" applyFont="1" applyFill="1" applyBorder="1" applyAlignment="1">
      <alignment horizontal="center" vertical="top" wrapText="1"/>
    </xf>
    <xf numFmtId="0" fontId="1" fillId="2" borderId="30" xfId="0" applyFont="1" applyFill="1" applyBorder="1" applyAlignment="1">
      <alignment horizontal="center" vertical="top" wrapText="1"/>
    </xf>
    <xf numFmtId="49" fontId="2" fillId="3" borderId="35" xfId="0" applyNumberFormat="1" applyFont="1" applyFill="1" applyBorder="1" applyAlignment="1">
      <alignment horizontal="left" vertical="top" wrapText="1"/>
    </xf>
    <xf numFmtId="49" fontId="1" fillId="3" borderId="36" xfId="0" applyNumberFormat="1" applyFont="1" applyFill="1" applyBorder="1" applyAlignment="1">
      <alignment horizontal="left" vertical="top" wrapText="1"/>
    </xf>
    <xf numFmtId="49" fontId="4" fillId="3" borderId="36" xfId="0" applyNumberFormat="1" applyFont="1" applyFill="1" applyBorder="1" applyAlignment="1">
      <alignment horizontal="left" vertical="top" wrapText="1"/>
    </xf>
    <xf numFmtId="10" fontId="1" fillId="2" borderId="6" xfId="0" applyNumberFormat="1" applyFont="1" applyFill="1" applyBorder="1" applyAlignment="1">
      <alignment horizontal="center" vertical="top" wrapText="1"/>
    </xf>
    <xf numFmtId="49" fontId="1" fillId="3" borderId="35" xfId="0" applyNumberFormat="1" applyFont="1" applyFill="1" applyBorder="1" applyAlignment="1">
      <alignment horizontal="left" vertical="top"/>
    </xf>
    <xf numFmtId="49" fontId="1" fillId="3" borderId="36" xfId="0" applyNumberFormat="1" applyFont="1" applyFill="1" applyBorder="1" applyAlignment="1">
      <alignment horizontal="left" vertical="top"/>
    </xf>
    <xf numFmtId="49" fontId="1" fillId="3" borderId="36" xfId="0" applyNumberFormat="1" applyFont="1" applyFill="1" applyBorder="1" applyAlignment="1">
      <alignment horizontal="center" vertical="top" wrapText="1"/>
    </xf>
    <xf numFmtId="0" fontId="2" fillId="3" borderId="36" xfId="0" applyFont="1" applyFill="1" applyBorder="1" applyAlignment="1">
      <alignment horizontal="left" vertical="top" wrapText="1"/>
    </xf>
    <xf numFmtId="49" fontId="1" fillId="2" borderId="48" xfId="0" applyNumberFormat="1" applyFont="1" applyFill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9" fillId="7" borderId="17" xfId="0" applyFont="1" applyFill="1" applyBorder="1" applyAlignment="1">
      <alignment horizontal="center" vertical="top" wrapText="1"/>
    </xf>
    <xf numFmtId="0" fontId="9" fillId="7" borderId="17" xfId="0" applyFont="1" applyFill="1" applyBorder="1" applyAlignment="1">
      <alignment vertical="top" wrapText="1"/>
    </xf>
    <xf numFmtId="49" fontId="7" fillId="0" borderId="17" xfId="0" applyNumberFormat="1" applyFont="1" applyBorder="1" applyAlignment="1">
      <alignment horizontal="left" vertical="top" wrapText="1"/>
    </xf>
    <xf numFmtId="0" fontId="9" fillId="0" borderId="17" xfId="0" applyFont="1" applyBorder="1" applyAlignment="1">
      <alignment horizontal="center" vertical="top" wrapText="1"/>
    </xf>
    <xf numFmtId="0" fontId="7" fillId="7" borderId="17" xfId="0" applyFont="1" applyFill="1" applyBorder="1" applyAlignment="1">
      <alignment horizontal="center" vertical="top" wrapText="1"/>
    </xf>
    <xf numFmtId="4" fontId="7" fillId="0" borderId="17" xfId="0" applyNumberFormat="1" applyFont="1" applyBorder="1" applyAlignment="1">
      <alignment horizontal="center" vertical="top" wrapText="1"/>
    </xf>
    <xf numFmtId="4" fontId="7" fillId="0" borderId="17" xfId="0" applyNumberFormat="1" applyFont="1" applyBorder="1" applyAlignment="1">
      <alignment horizontal="right" vertical="top" wrapText="1"/>
    </xf>
    <xf numFmtId="4" fontId="7" fillId="7" borderId="17" xfId="0" applyNumberFormat="1" applyFont="1" applyFill="1" applyBorder="1" applyAlignment="1">
      <alignment horizontal="center" vertical="top" wrapText="1"/>
    </xf>
    <xf numFmtId="4" fontId="4" fillId="7" borderId="17" xfId="0" applyNumberFormat="1" applyFont="1" applyFill="1" applyBorder="1" applyAlignment="1">
      <alignment horizontal="center" vertical="top" wrapText="1"/>
    </xf>
    <xf numFmtId="0" fontId="2" fillId="2" borderId="37" xfId="0" applyFont="1" applyFill="1" applyBorder="1" applyAlignment="1">
      <alignment horizontal="center" vertical="top"/>
    </xf>
    <xf numFmtId="0" fontId="7" fillId="0" borderId="13" xfId="0" applyFont="1" applyBorder="1" applyAlignment="1">
      <alignment horizontal="center" vertical="top" wrapText="1"/>
    </xf>
    <xf numFmtId="49" fontId="1" fillId="2" borderId="13" xfId="0" applyNumberFormat="1" applyFont="1" applyFill="1" applyBorder="1" applyAlignment="1">
      <alignment horizontal="center" vertical="top" wrapText="1"/>
    </xf>
    <xf numFmtId="0" fontId="9" fillId="7" borderId="13" xfId="0" applyFont="1" applyFill="1" applyBorder="1" applyAlignment="1">
      <alignment horizontal="center" vertical="top" wrapText="1"/>
    </xf>
    <xf numFmtId="0" fontId="2" fillId="0" borderId="13" xfId="0" applyFont="1" applyBorder="1" applyAlignment="1">
      <alignment vertical="top"/>
    </xf>
    <xf numFmtId="0" fontId="9" fillId="7" borderId="13" xfId="0" applyFont="1" applyFill="1" applyBorder="1" applyAlignment="1">
      <alignment vertical="top" wrapText="1"/>
    </xf>
    <xf numFmtId="49" fontId="7" fillId="0" borderId="13" xfId="0" applyNumberFormat="1" applyFont="1" applyBorder="1" applyAlignment="1">
      <alignment horizontal="left" vertical="top" wrapText="1"/>
    </xf>
    <xf numFmtId="0" fontId="9" fillId="0" borderId="13" xfId="0" applyFont="1" applyBorder="1" applyAlignment="1">
      <alignment horizontal="center" vertical="top" wrapText="1"/>
    </xf>
    <xf numFmtId="0" fontId="7" fillId="7" borderId="13" xfId="0" applyFont="1" applyFill="1" applyBorder="1" applyAlignment="1">
      <alignment horizontal="center" vertical="top" wrapText="1"/>
    </xf>
    <xf numFmtId="4" fontId="7" fillId="0" borderId="13" xfId="0" applyNumberFormat="1" applyFont="1" applyBorder="1" applyAlignment="1">
      <alignment horizontal="center" vertical="top" wrapText="1"/>
    </xf>
    <xf numFmtId="4" fontId="7" fillId="0" borderId="13" xfId="0" applyNumberFormat="1" applyFont="1" applyBorder="1" applyAlignment="1">
      <alignment horizontal="right" vertical="top" wrapText="1"/>
    </xf>
    <xf numFmtId="4" fontId="7" fillId="7" borderId="13" xfId="0" applyNumberFormat="1" applyFont="1" applyFill="1" applyBorder="1" applyAlignment="1">
      <alignment horizontal="center" vertical="top" wrapText="1"/>
    </xf>
    <xf numFmtId="4" fontId="4" fillId="7" borderId="13" xfId="0" applyNumberFormat="1" applyFont="1" applyFill="1" applyBorder="1" applyAlignment="1">
      <alignment horizontal="center" vertical="top" wrapText="1"/>
    </xf>
    <xf numFmtId="0" fontId="4" fillId="7" borderId="30" xfId="0" applyFont="1" applyFill="1" applyBorder="1" applyAlignment="1">
      <alignment horizontal="center" vertical="top" wrapText="1"/>
    </xf>
    <xf numFmtId="49" fontId="1" fillId="2" borderId="7" xfId="0" applyNumberFormat="1" applyFont="1" applyFill="1" applyBorder="1" applyAlignment="1">
      <alignment horizontal="left" vertical="top" wrapText="1"/>
    </xf>
    <xf numFmtId="0" fontId="1" fillId="2" borderId="9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5" xfId="0" applyFont="1" applyBorder="1" applyAlignment="1">
      <alignment horizontal="center" vertical="top"/>
    </xf>
    <xf numFmtId="49" fontId="4" fillId="2" borderId="6" xfId="0" applyNumberFormat="1" applyFont="1" applyFill="1" applyBorder="1" applyAlignment="1">
      <alignment horizontal="left" vertical="top" wrapText="1"/>
    </xf>
    <xf numFmtId="49" fontId="1" fillId="0" borderId="20" xfId="0" applyNumberFormat="1" applyFont="1" applyFill="1" applyBorder="1" applyAlignment="1">
      <alignment horizontal="justify" vertical="top" wrapText="1"/>
    </xf>
    <xf numFmtId="164" fontId="1" fillId="0" borderId="20" xfId="0" applyNumberFormat="1" applyFont="1" applyFill="1" applyBorder="1" applyAlignment="1">
      <alignment horizontal="justify" vertical="top" wrapText="1"/>
    </xf>
    <xf numFmtId="49" fontId="1" fillId="0" borderId="17" xfId="0" applyNumberFormat="1" applyFont="1" applyFill="1" applyBorder="1" applyAlignment="1">
      <alignment horizontal="justify" vertical="top" wrapText="1"/>
    </xf>
    <xf numFmtId="49" fontId="1" fillId="2" borderId="13" xfId="0" applyNumberFormat="1" applyFont="1" applyFill="1" applyBorder="1" applyAlignment="1">
      <alignment horizontal="justify" vertical="top" wrapText="1"/>
    </xf>
    <xf numFmtId="49" fontId="1" fillId="0" borderId="13" xfId="0" applyNumberFormat="1" applyFont="1" applyFill="1" applyBorder="1" applyAlignment="1">
      <alignment horizontal="justify" vertical="top" wrapText="1"/>
    </xf>
    <xf numFmtId="0" fontId="1" fillId="0" borderId="13" xfId="0" applyFont="1" applyFill="1" applyBorder="1" applyAlignment="1">
      <alignment horizontal="justify" vertical="top" wrapText="1"/>
    </xf>
    <xf numFmtId="164" fontId="1" fillId="0" borderId="13" xfId="0" applyNumberFormat="1" applyFont="1" applyFill="1" applyBorder="1" applyAlignment="1">
      <alignment horizontal="justify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/>
    </xf>
    <xf numFmtId="4" fontId="1" fillId="0" borderId="13" xfId="0" applyNumberFormat="1" applyFont="1" applyFill="1" applyBorder="1" applyAlignment="1">
      <alignment horizontal="right" vertical="top" wrapText="1"/>
    </xf>
    <xf numFmtId="0" fontId="1" fillId="0" borderId="30" xfId="0" applyFont="1" applyFill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/>
    </xf>
    <xf numFmtId="49" fontId="1" fillId="2" borderId="39" xfId="0" applyNumberFormat="1" applyFont="1" applyFill="1" applyBorder="1" applyAlignment="1">
      <alignment horizontal="center" vertical="top" wrapText="1"/>
    </xf>
    <xf numFmtId="49" fontId="7" fillId="0" borderId="20" xfId="0" applyNumberFormat="1" applyFont="1" applyFill="1" applyBorder="1" applyAlignment="1">
      <alignment horizontal="justify" vertical="top" wrapText="1"/>
    </xf>
    <xf numFmtId="49" fontId="1" fillId="0" borderId="21" xfId="0" applyNumberFormat="1" applyFont="1" applyFill="1" applyBorder="1" applyAlignment="1">
      <alignment horizontal="center" vertical="top" wrapText="1"/>
    </xf>
    <xf numFmtId="4" fontId="1" fillId="0" borderId="20" xfId="0" applyNumberFormat="1" applyFont="1" applyFill="1" applyBorder="1" applyAlignment="1">
      <alignment horizontal="center" vertical="top"/>
    </xf>
    <xf numFmtId="4" fontId="1" fillId="0" borderId="20" xfId="0" applyNumberFormat="1" applyFont="1" applyFill="1" applyBorder="1" applyAlignment="1">
      <alignment horizontal="right" vertical="top"/>
    </xf>
    <xf numFmtId="4" fontId="1" fillId="0" borderId="17" xfId="0" applyNumberFormat="1" applyFont="1" applyFill="1" applyBorder="1" applyAlignment="1">
      <alignment horizontal="center" vertical="top"/>
    </xf>
    <xf numFmtId="4" fontId="1" fillId="0" borderId="17" xfId="0" applyNumberFormat="1" applyFont="1" applyFill="1" applyBorder="1" applyAlignment="1">
      <alignment horizontal="right" vertical="top"/>
    </xf>
    <xf numFmtId="49" fontId="1" fillId="0" borderId="37" xfId="0" applyNumberFormat="1" applyFont="1" applyFill="1" applyBorder="1" applyAlignment="1">
      <alignment horizontal="center" vertical="top" wrapText="1"/>
    </xf>
    <xf numFmtId="49" fontId="4" fillId="2" borderId="7" xfId="0" applyNumberFormat="1" applyFont="1" applyFill="1" applyBorder="1" applyAlignment="1">
      <alignment horizontal="left" vertical="top" wrapText="1"/>
    </xf>
    <xf numFmtId="49" fontId="4" fillId="2" borderId="17" xfId="0" applyNumberFormat="1" applyFont="1" applyFill="1" applyBorder="1" applyAlignment="1">
      <alignment horizontal="left" vertical="top" wrapText="1"/>
    </xf>
    <xf numFmtId="49" fontId="4" fillId="2" borderId="13" xfId="0" applyNumberFormat="1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top" wrapText="1"/>
    </xf>
    <xf numFmtId="0" fontId="7" fillId="0" borderId="17" xfId="0" applyFont="1" applyFill="1" applyBorder="1" applyAlignment="1">
      <alignment horizontal="center" vertical="top" wrapText="1"/>
    </xf>
    <xf numFmtId="49" fontId="4" fillId="0" borderId="12" xfId="0" applyNumberFormat="1" applyFont="1" applyFill="1" applyBorder="1" applyAlignment="1" applyProtection="1">
      <alignment horizontal="center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4" fillId="0" borderId="5" xfId="0" applyNumberFormat="1" applyFont="1" applyFill="1" applyBorder="1" applyAlignment="1" applyProtection="1">
      <alignment horizontal="center" vertical="top" wrapText="1"/>
    </xf>
    <xf numFmtId="49" fontId="4" fillId="0" borderId="16" xfId="0" applyNumberFormat="1" applyFont="1" applyFill="1" applyBorder="1" applyAlignment="1" applyProtection="1">
      <alignment horizontal="center" vertical="top" wrapText="1"/>
    </xf>
    <xf numFmtId="49" fontId="4" fillId="0" borderId="20" xfId="0" applyNumberFormat="1" applyFont="1" applyFill="1" applyBorder="1" applyAlignment="1" applyProtection="1">
      <alignment horizontal="center" vertical="top" wrapText="1"/>
    </xf>
    <xf numFmtId="0" fontId="1" fillId="2" borderId="13" xfId="0" applyFont="1" applyFill="1" applyBorder="1" applyAlignment="1">
      <alignment horizontal="justify" vertical="center" wrapText="1"/>
    </xf>
    <xf numFmtId="49" fontId="4" fillId="0" borderId="13" xfId="0" applyNumberFormat="1" applyFont="1" applyFill="1" applyBorder="1" applyAlignment="1" applyProtection="1">
      <alignment horizontal="center" vertical="top" wrapText="1"/>
    </xf>
    <xf numFmtId="49" fontId="4" fillId="2" borderId="13" xfId="0" applyNumberFormat="1" applyFont="1" applyFill="1" applyBorder="1" applyAlignment="1" applyProtection="1">
      <alignment horizontal="center" vertical="center" wrapText="1"/>
    </xf>
    <xf numFmtId="4" fontId="7" fillId="2" borderId="13" xfId="0" applyNumberFormat="1" applyFont="1" applyFill="1" applyBorder="1" applyAlignment="1">
      <alignment horizontal="center" vertical="top" wrapText="1"/>
    </xf>
    <xf numFmtId="4" fontId="7" fillId="2" borderId="13" xfId="0" applyNumberFormat="1" applyFont="1" applyFill="1" applyBorder="1" applyAlignment="1">
      <alignment horizontal="right" vertical="top" wrapText="1"/>
    </xf>
    <xf numFmtId="4" fontId="7" fillId="8" borderId="13" xfId="0" applyNumberFormat="1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" fontId="4" fillId="8" borderId="13" xfId="0" applyNumberFormat="1" applyFont="1" applyFill="1" applyBorder="1" applyAlignment="1">
      <alignment horizontal="center" vertical="center" wrapText="1"/>
    </xf>
    <xf numFmtId="0" fontId="1" fillId="2" borderId="29" xfId="0" applyFont="1" applyFill="1" applyBorder="1"/>
    <xf numFmtId="49" fontId="1" fillId="3" borderId="15" xfId="0" applyNumberFormat="1" applyFont="1" applyFill="1" applyBorder="1" applyAlignment="1">
      <alignment horizontal="left" vertical="center"/>
    </xf>
    <xf numFmtId="49" fontId="2" fillId="3" borderId="17" xfId="0" applyNumberFormat="1" applyFont="1" applyFill="1" applyBorder="1" applyAlignment="1">
      <alignment horizontal="center" vertical="center" wrapText="1"/>
    </xf>
    <xf numFmtId="49" fontId="2" fillId="3" borderId="17" xfId="0" applyNumberFormat="1" applyFont="1" applyFill="1" applyBorder="1" applyAlignment="1">
      <alignment horizontal="left" vertical="center" wrapText="1"/>
    </xf>
    <xf numFmtId="0" fontId="1" fillId="3" borderId="37" xfId="0" applyFont="1" applyFill="1" applyBorder="1" applyAlignment="1">
      <alignment horizontal="center" vertical="top" wrapText="1"/>
    </xf>
    <xf numFmtId="0" fontId="2" fillId="3" borderId="33" xfId="0" applyFont="1" applyFill="1" applyBorder="1" applyAlignment="1"/>
    <xf numFmtId="0" fontId="1" fillId="3" borderId="33" xfId="0" applyFont="1" applyFill="1" applyBorder="1" applyAlignment="1">
      <alignment horizontal="center" vertical="center" wrapText="1"/>
    </xf>
    <xf numFmtId="49" fontId="1" fillId="3" borderId="33" xfId="0" applyNumberFormat="1" applyFont="1" applyFill="1" applyBorder="1" applyAlignment="1">
      <alignment horizontal="center" vertical="center" wrapText="1"/>
    </xf>
    <xf numFmtId="49" fontId="1" fillId="3" borderId="33" xfId="0" applyNumberFormat="1" applyFont="1" applyFill="1" applyBorder="1" applyAlignment="1">
      <alignment horizontal="left" vertical="center" wrapText="1"/>
    </xf>
    <xf numFmtId="4" fontId="1" fillId="3" borderId="33" xfId="0" applyNumberFormat="1" applyFont="1" applyFill="1" applyBorder="1" applyAlignment="1">
      <alignment horizontal="center" vertical="center" wrapText="1"/>
    </xf>
    <xf numFmtId="4" fontId="1" fillId="3" borderId="33" xfId="0" applyNumberFormat="1" applyFont="1" applyFill="1" applyBorder="1" applyAlignment="1">
      <alignment horizontal="right" vertical="center" wrapText="1"/>
    </xf>
    <xf numFmtId="0" fontId="7" fillId="3" borderId="33" xfId="0" applyFont="1" applyFill="1" applyBorder="1" applyAlignment="1">
      <alignment horizontal="center" vertical="center" wrapText="1"/>
    </xf>
    <xf numFmtId="0" fontId="1" fillId="3" borderId="43" xfId="0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top" wrapText="1"/>
    </xf>
    <xf numFmtId="49" fontId="1" fillId="0" borderId="16" xfId="0" applyNumberFormat="1" applyFont="1" applyFill="1" applyBorder="1" applyAlignment="1">
      <alignment horizontal="left" vertical="top" wrapText="1"/>
    </xf>
    <xf numFmtId="4" fontId="1" fillId="0" borderId="16" xfId="0" applyNumberFormat="1" applyFont="1" applyFill="1" applyBorder="1" applyAlignment="1">
      <alignment horizontal="right" vertical="top" wrapText="1"/>
    </xf>
    <xf numFmtId="0" fontId="1" fillId="0" borderId="2" xfId="0" applyFont="1" applyFill="1" applyBorder="1" applyAlignment="1">
      <alignment horizontal="left" vertical="top"/>
    </xf>
    <xf numFmtId="0" fontId="4" fillId="0" borderId="3" xfId="0" applyFont="1" applyFill="1" applyBorder="1" applyAlignment="1">
      <alignment horizontal="left" vertical="top" wrapText="1"/>
    </xf>
    <xf numFmtId="4" fontId="1" fillId="0" borderId="4" xfId="0" applyNumberFormat="1" applyFont="1" applyFill="1" applyBorder="1" applyAlignment="1">
      <alignment horizontal="right" vertical="top" wrapText="1"/>
    </xf>
    <xf numFmtId="49" fontId="4" fillId="0" borderId="7" xfId="0" applyNumberFormat="1" applyFont="1" applyFill="1" applyBorder="1" applyAlignment="1">
      <alignment horizontal="left" vertical="top" wrapText="1"/>
    </xf>
    <xf numFmtId="49" fontId="4" fillId="0" borderId="17" xfId="0" applyNumberFormat="1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vertical="top" wrapText="1"/>
    </xf>
    <xf numFmtId="0" fontId="1" fillId="0" borderId="7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top" wrapText="1"/>
    </xf>
    <xf numFmtId="0" fontId="1" fillId="2" borderId="16" xfId="0" applyFont="1" applyFill="1" applyBorder="1" applyAlignment="1">
      <alignment horizontal="center" vertical="top" wrapText="1"/>
    </xf>
    <xf numFmtId="49" fontId="1" fillId="0" borderId="16" xfId="0" applyNumberFormat="1" applyFont="1" applyBorder="1" applyAlignment="1">
      <alignment horizontal="center" vertical="top" wrapText="1"/>
    </xf>
    <xf numFmtId="49" fontId="1" fillId="2" borderId="11" xfId="0" applyNumberFormat="1" applyFont="1" applyFill="1" applyBorder="1" applyAlignment="1">
      <alignment horizontal="center" vertical="top" wrapText="1"/>
    </xf>
    <xf numFmtId="49" fontId="1" fillId="2" borderId="32" xfId="0" applyNumberFormat="1" applyFont="1" applyFill="1" applyBorder="1" applyAlignment="1">
      <alignment horizontal="center" vertical="top" wrapText="1"/>
    </xf>
    <xf numFmtId="49" fontId="1" fillId="2" borderId="15" xfId="0" applyNumberFormat="1" applyFont="1" applyFill="1" applyBorder="1" applyAlignment="1">
      <alignment horizontal="center" vertical="top" wrapText="1"/>
    </xf>
    <xf numFmtId="4" fontId="1" fillId="0" borderId="7" xfId="0" applyNumberFormat="1" applyFont="1" applyFill="1" applyBorder="1" applyAlignment="1">
      <alignment horizontal="center" vertical="top" wrapText="1"/>
    </xf>
    <xf numFmtId="4" fontId="1" fillId="0" borderId="17" xfId="0" applyNumberFormat="1" applyFont="1" applyFill="1" applyBorder="1" applyAlignment="1">
      <alignment horizontal="center" vertical="top" wrapText="1"/>
    </xf>
    <xf numFmtId="49" fontId="1" fillId="2" borderId="13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4" fontId="1" fillId="2" borderId="7" xfId="0" applyNumberFormat="1" applyFont="1" applyFill="1" applyBorder="1" applyAlignment="1">
      <alignment horizontal="center" vertical="top" wrapText="1"/>
    </xf>
    <xf numFmtId="0" fontId="1" fillId="2" borderId="13" xfId="0" applyFont="1" applyFill="1" applyBorder="1" applyAlignment="1">
      <alignment horizontal="center" vertical="top" wrapText="1"/>
    </xf>
    <xf numFmtId="0" fontId="1" fillId="2" borderId="17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14" xfId="0" applyFont="1" applyFill="1" applyBorder="1" applyAlignment="1">
      <alignment horizontal="justify" vertical="top" wrapText="1"/>
    </xf>
    <xf numFmtId="0" fontId="1" fillId="2" borderId="18" xfId="0" applyFont="1" applyFill="1" applyBorder="1" applyAlignment="1">
      <alignment horizontal="justify" vertical="top" wrapText="1"/>
    </xf>
    <xf numFmtId="49" fontId="1" fillId="2" borderId="13" xfId="0" applyNumberFormat="1" applyFont="1" applyFill="1" applyBorder="1" applyAlignment="1">
      <alignment vertical="top" wrapText="1"/>
    </xf>
    <xf numFmtId="49" fontId="4" fillId="2" borderId="16" xfId="0" applyNumberFormat="1" applyFont="1" applyFill="1" applyBorder="1" applyAlignment="1">
      <alignment horizontal="justify" vertical="top" wrapText="1"/>
    </xf>
    <xf numFmtId="49" fontId="4" fillId="2" borderId="13" xfId="0" applyNumberFormat="1" applyFont="1" applyFill="1" applyBorder="1" applyAlignment="1">
      <alignment horizontal="justify" vertical="top" wrapText="1"/>
    </xf>
    <xf numFmtId="4" fontId="1" fillId="2" borderId="13" xfId="0" applyNumberFormat="1" applyFont="1" applyFill="1" applyBorder="1" applyAlignment="1">
      <alignment horizontal="right" vertical="top" wrapText="1"/>
    </xf>
    <xf numFmtId="4" fontId="1" fillId="0" borderId="13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justify" vertical="top" wrapText="1"/>
    </xf>
    <xf numFmtId="49" fontId="4" fillId="0" borderId="6" xfId="0" applyNumberFormat="1" applyFont="1" applyFill="1" applyBorder="1" applyAlignment="1" applyProtection="1">
      <alignment horizontal="center" vertical="top" wrapText="1"/>
    </xf>
    <xf numFmtId="0" fontId="1" fillId="2" borderId="6" xfId="0" applyFont="1" applyFill="1" applyBorder="1" applyAlignment="1">
      <alignment horizontal="justify" vertical="top"/>
    </xf>
    <xf numFmtId="4" fontId="7" fillId="2" borderId="6" xfId="0" applyNumberFormat="1" applyFont="1" applyFill="1" applyBorder="1" applyAlignment="1">
      <alignment horizontal="center" vertical="top" wrapText="1"/>
    </xf>
    <xf numFmtId="4" fontId="7" fillId="2" borderId="6" xfId="0" applyNumberFormat="1" applyFont="1" applyFill="1" applyBorder="1" applyAlignment="1">
      <alignment horizontal="right" vertical="top" wrapText="1"/>
    </xf>
    <xf numFmtId="4" fontId="7" fillId="8" borderId="6" xfId="0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4" fontId="7" fillId="2" borderId="6" xfId="0" applyNumberFormat="1" applyFont="1" applyFill="1" applyBorder="1" applyAlignment="1">
      <alignment horizontal="center" vertical="center" wrapText="1"/>
    </xf>
    <xf numFmtId="4" fontId="4" fillId="8" borderId="6" xfId="0" applyNumberFormat="1" applyFont="1" applyFill="1" applyBorder="1" applyAlignment="1">
      <alignment horizontal="center" vertical="center" wrapText="1"/>
    </xf>
    <xf numFmtId="4" fontId="1" fillId="0" borderId="6" xfId="0" applyNumberFormat="1" applyFont="1" applyFill="1" applyBorder="1" applyAlignment="1">
      <alignment horizontal="center" vertical="center" wrapText="1"/>
    </xf>
    <xf numFmtId="49" fontId="4" fillId="2" borderId="20" xfId="0" applyNumberFormat="1" applyFont="1" applyFill="1" applyBorder="1" applyAlignment="1" applyProtection="1">
      <alignment horizontal="justify" vertical="top" wrapText="1"/>
    </xf>
    <xf numFmtId="4" fontId="7" fillId="8" borderId="20" xfId="0" applyNumberFormat="1" applyFont="1" applyFill="1" applyBorder="1" applyAlignment="1">
      <alignment horizontal="center" vertical="top" wrapText="1"/>
    </xf>
    <xf numFmtId="0" fontId="7" fillId="2" borderId="20" xfId="0" applyFont="1" applyFill="1" applyBorder="1" applyAlignment="1">
      <alignment horizontal="center" vertical="top" wrapText="1"/>
    </xf>
    <xf numFmtId="49" fontId="1" fillId="3" borderId="20" xfId="0" applyNumberFormat="1" applyFont="1" applyFill="1" applyBorder="1" applyAlignment="1">
      <alignment horizontal="center" vertical="top"/>
    </xf>
    <xf numFmtId="49" fontId="2" fillId="3" borderId="21" xfId="0" applyNumberFormat="1" applyFont="1" applyFill="1" applyBorder="1" applyAlignment="1">
      <alignment horizontal="left" vertical="top" wrapText="1"/>
    </xf>
    <xf numFmtId="0" fontId="1" fillId="2" borderId="17" xfId="0" applyFont="1" applyFill="1" applyBorder="1" applyAlignment="1">
      <alignment horizontal="left" vertical="top" wrapText="1"/>
    </xf>
    <xf numFmtId="0" fontId="1" fillId="2" borderId="37" xfId="0" applyFont="1" applyFill="1" applyBorder="1" applyAlignment="1">
      <alignment horizontal="center" vertical="top" wrapText="1"/>
    </xf>
    <xf numFmtId="0" fontId="12" fillId="3" borderId="36" xfId="0" applyFont="1" applyFill="1" applyBorder="1" applyAlignment="1">
      <alignment horizontal="left" vertical="top" wrapText="1"/>
    </xf>
    <xf numFmtId="0" fontId="4" fillId="2" borderId="17" xfId="0" applyFont="1" applyFill="1" applyBorder="1" applyAlignment="1">
      <alignment horizontal="left" vertical="top" wrapText="1"/>
    </xf>
    <xf numFmtId="4" fontId="1" fillId="2" borderId="17" xfId="0" applyNumberFormat="1" applyFont="1" applyFill="1" applyBorder="1" applyAlignment="1">
      <alignment horizontal="right" vertical="top" wrapText="1"/>
    </xf>
    <xf numFmtId="49" fontId="4" fillId="2" borderId="16" xfId="0" applyNumberFormat="1" applyFont="1" applyFill="1" applyBorder="1" applyAlignment="1">
      <alignment horizontal="center" vertical="top" wrapText="1"/>
    </xf>
    <xf numFmtId="0" fontId="1" fillId="2" borderId="20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4" fontId="1" fillId="0" borderId="5" xfId="0" applyNumberFormat="1" applyFont="1" applyFill="1" applyBorder="1" applyAlignment="1">
      <alignment horizontal="center" vertical="top" wrapText="1"/>
    </xf>
    <xf numFmtId="49" fontId="1" fillId="2" borderId="15" xfId="0" applyNumberFormat="1" applyFont="1" applyFill="1" applyBorder="1" applyAlignment="1">
      <alignment vertical="top" wrapText="1"/>
    </xf>
    <xf numFmtId="49" fontId="1" fillId="3" borderId="53" xfId="0" applyNumberFormat="1" applyFont="1" applyFill="1" applyBorder="1" applyAlignment="1">
      <alignment horizontal="left" vertical="top"/>
    </xf>
    <xf numFmtId="49" fontId="1" fillId="11" borderId="35" xfId="0" applyNumberFormat="1" applyFont="1" applyFill="1" applyBorder="1" applyAlignment="1">
      <alignment vertical="top"/>
    </xf>
    <xf numFmtId="4" fontId="1" fillId="2" borderId="6" xfId="0" applyNumberFormat="1" applyFont="1" applyFill="1" applyBorder="1" applyAlignment="1">
      <alignment horizontal="center" vertical="top" wrapText="1"/>
    </xf>
    <xf numFmtId="4" fontId="1" fillId="0" borderId="7" xfId="0" applyNumberFormat="1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center" wrapText="1"/>
    </xf>
    <xf numFmtId="0" fontId="3" fillId="10" borderId="54" xfId="0" applyFont="1" applyFill="1" applyBorder="1" applyAlignment="1">
      <alignment vertical="top"/>
    </xf>
    <xf numFmtId="0" fontId="3" fillId="10" borderId="33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4" fontId="1" fillId="2" borderId="36" xfId="0" applyNumberFormat="1" applyFont="1" applyFill="1" applyBorder="1" applyAlignment="1">
      <alignment horizontal="center" vertical="top" wrapText="1"/>
    </xf>
    <xf numFmtId="4" fontId="1" fillId="0" borderId="7" xfId="0" applyNumberFormat="1" applyFont="1" applyBorder="1" applyAlignment="1">
      <alignment horizontal="center" vertical="top" wrapText="1"/>
    </xf>
    <xf numFmtId="4" fontId="1" fillId="0" borderId="44" xfId="0" applyNumberFormat="1" applyFont="1" applyBorder="1" applyAlignment="1">
      <alignment horizontal="center" vertical="top" wrapText="1"/>
    </xf>
    <xf numFmtId="4" fontId="1" fillId="0" borderId="3" xfId="0" applyNumberFormat="1" applyFont="1" applyBorder="1" applyAlignment="1">
      <alignment horizontal="center" vertical="top" wrapText="1"/>
    </xf>
    <xf numFmtId="4" fontId="1" fillId="0" borderId="6" xfId="0" applyNumberFormat="1" applyFont="1" applyBorder="1" applyAlignment="1">
      <alignment horizontal="center" vertical="top" wrapText="1"/>
    </xf>
    <xf numFmtId="4" fontId="1" fillId="2" borderId="44" xfId="0" applyNumberFormat="1" applyFont="1" applyFill="1" applyBorder="1" applyAlignment="1">
      <alignment horizontal="center" vertical="top" wrapText="1"/>
    </xf>
    <xf numFmtId="4" fontId="1" fillId="2" borderId="3" xfId="0" applyNumberFormat="1" applyFont="1" applyFill="1" applyBorder="1" applyAlignment="1">
      <alignment horizontal="center" vertical="top" wrapText="1"/>
    </xf>
    <xf numFmtId="4" fontId="1" fillId="3" borderId="33" xfId="0" applyNumberFormat="1" applyFont="1" applyFill="1" applyBorder="1" applyAlignment="1">
      <alignment horizontal="center" vertical="top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justify" vertical="top" wrapText="1"/>
    </xf>
    <xf numFmtId="0" fontId="1" fillId="2" borderId="16" xfId="0" applyFont="1" applyFill="1" applyBorder="1" applyAlignment="1">
      <alignment horizontal="justify" vertical="top" wrapText="1"/>
    </xf>
    <xf numFmtId="4" fontId="1" fillId="2" borderId="7" xfId="0" applyNumberFormat="1" applyFont="1" applyFill="1" applyBorder="1" applyAlignment="1">
      <alignment horizontal="center" vertical="top" wrapText="1"/>
    </xf>
    <xf numFmtId="4" fontId="1" fillId="2" borderId="20" xfId="0" applyNumberFormat="1" applyFont="1" applyFill="1" applyBorder="1" applyAlignment="1">
      <alignment horizontal="justify" vertical="top" wrapText="1"/>
    </xf>
    <xf numFmtId="4" fontId="1" fillId="2" borderId="13" xfId="0" applyNumberFormat="1" applyFont="1" applyFill="1" applyBorder="1" applyAlignment="1">
      <alignment horizontal="justify" vertical="top" wrapText="1"/>
    </xf>
    <xf numFmtId="0" fontId="7" fillId="2" borderId="7" xfId="0" applyFont="1" applyFill="1" applyBorder="1" applyAlignment="1">
      <alignment horizontal="justify" vertical="top" wrapText="1"/>
    </xf>
    <xf numFmtId="4" fontId="1" fillId="2" borderId="17" xfId="0" applyNumberFormat="1" applyFont="1" applyFill="1" applyBorder="1" applyAlignment="1">
      <alignment horizontal="justify" vertical="top" wrapText="1"/>
    </xf>
    <xf numFmtId="0" fontId="7" fillId="2" borderId="17" xfId="0" applyFont="1" applyFill="1" applyBorder="1" applyAlignment="1">
      <alignment horizontal="justify" vertical="top" wrapText="1"/>
    </xf>
    <xf numFmtId="49" fontId="1" fillId="0" borderId="19" xfId="0" applyNumberFormat="1" applyFont="1" applyFill="1" applyBorder="1" applyAlignment="1">
      <alignment horizontal="center" vertical="top" wrapText="1"/>
    </xf>
    <xf numFmtId="49" fontId="1" fillId="0" borderId="20" xfId="0" applyNumberFormat="1" applyFont="1" applyFill="1" applyBorder="1" applyAlignment="1">
      <alignment horizontal="center" vertical="center" wrapText="1"/>
    </xf>
    <xf numFmtId="49" fontId="1" fillId="0" borderId="21" xfId="0" applyNumberFormat="1" applyFont="1" applyFill="1" applyBorder="1" applyAlignment="1">
      <alignment horizontal="center" vertical="center" wrapText="1"/>
    </xf>
    <xf numFmtId="9" fontId="1" fillId="0" borderId="20" xfId="0" applyNumberFormat="1" applyFont="1" applyFill="1" applyBorder="1" applyAlignment="1">
      <alignment horizontal="center" vertical="top" wrapText="1"/>
    </xf>
    <xf numFmtId="49" fontId="4" fillId="0" borderId="20" xfId="0" applyNumberFormat="1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1" fillId="2" borderId="17" xfId="0" applyFont="1" applyFill="1" applyBorder="1" applyAlignment="1">
      <alignment horizontal="center" vertical="top" wrapText="1"/>
    </xf>
    <xf numFmtId="49" fontId="1" fillId="2" borderId="11" xfId="0" applyNumberFormat="1" applyFont="1" applyFill="1" applyBorder="1" applyAlignment="1">
      <alignment horizontal="center" vertical="top" wrapText="1"/>
    </xf>
    <xf numFmtId="49" fontId="1" fillId="0" borderId="17" xfId="0" applyNumberFormat="1" applyFont="1" applyFill="1" applyBorder="1" applyAlignment="1">
      <alignment horizontal="center" vertical="top" wrapText="1"/>
    </xf>
    <xf numFmtId="4" fontId="1" fillId="0" borderId="17" xfId="0" applyNumberFormat="1" applyFont="1" applyFill="1" applyBorder="1" applyAlignment="1">
      <alignment horizontal="center" vertical="top" wrapText="1"/>
    </xf>
    <xf numFmtId="0" fontId="1" fillId="2" borderId="13" xfId="0" applyFont="1" applyFill="1" applyBorder="1" applyAlignment="1">
      <alignment horizontal="center" vertical="top" wrapText="1"/>
    </xf>
    <xf numFmtId="0" fontId="1" fillId="0" borderId="38" xfId="0" applyFont="1" applyFill="1" applyBorder="1" applyAlignment="1">
      <alignment horizontal="center" vertical="top" wrapText="1"/>
    </xf>
    <xf numFmtId="4" fontId="1" fillId="2" borderId="13" xfId="0" applyNumberFormat="1" applyFont="1" applyFill="1" applyBorder="1" applyAlignment="1">
      <alignment horizontal="center" vertical="top" wrapText="1"/>
    </xf>
    <xf numFmtId="0" fontId="4" fillId="12" borderId="30" xfId="0" applyFont="1" applyFill="1" applyBorder="1" applyAlignment="1">
      <alignment horizontal="center" vertical="top" wrapText="1"/>
    </xf>
    <xf numFmtId="49" fontId="1" fillId="0" borderId="11" xfId="0" applyNumberFormat="1" applyFont="1" applyFill="1" applyBorder="1" applyAlignment="1">
      <alignment horizontal="center" vertical="top" wrapText="1"/>
    </xf>
    <xf numFmtId="49" fontId="1" fillId="0" borderId="32" xfId="0" applyNumberFormat="1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49" fontId="1" fillId="0" borderId="13" xfId="0" applyNumberFormat="1" applyFont="1" applyFill="1" applyBorder="1" applyAlignment="1">
      <alignment horizontal="center" vertical="top" wrapText="1"/>
    </xf>
    <xf numFmtId="49" fontId="1" fillId="0" borderId="13" xfId="0" applyNumberFormat="1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vertical="top"/>
    </xf>
    <xf numFmtId="0" fontId="9" fillId="0" borderId="13" xfId="0" applyFont="1" applyFill="1" applyBorder="1" applyAlignment="1">
      <alignment vertical="top" wrapText="1"/>
    </xf>
    <xf numFmtId="49" fontId="7" fillId="0" borderId="13" xfId="0" applyNumberFormat="1" applyFont="1" applyFill="1" applyBorder="1" applyAlignment="1">
      <alignment horizontal="left" vertical="top" wrapText="1"/>
    </xf>
    <xf numFmtId="4" fontId="7" fillId="0" borderId="13" xfId="0" applyNumberFormat="1" applyFont="1" applyFill="1" applyBorder="1" applyAlignment="1">
      <alignment horizontal="center" vertical="top" wrapText="1"/>
    </xf>
    <xf numFmtId="4" fontId="4" fillId="0" borderId="13" xfId="0" applyNumberFormat="1" applyFont="1" applyFill="1" applyBorder="1" applyAlignment="1">
      <alignment horizontal="center" vertical="top" wrapText="1"/>
    </xf>
    <xf numFmtId="49" fontId="3" fillId="0" borderId="20" xfId="0" applyNumberFormat="1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center" vertical="top" wrapText="1"/>
    </xf>
    <xf numFmtId="164" fontId="4" fillId="0" borderId="20" xfId="0" applyNumberFormat="1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center" wrapText="1"/>
    </xf>
    <xf numFmtId="4" fontId="4" fillId="0" borderId="20" xfId="0" applyNumberFormat="1" applyFont="1" applyFill="1" applyBorder="1" applyAlignment="1">
      <alignment horizontal="center" vertical="top" wrapText="1"/>
    </xf>
    <xf numFmtId="4" fontId="16" fillId="0" borderId="20" xfId="0" applyNumberFormat="1" applyFont="1" applyFill="1" applyBorder="1" applyAlignment="1">
      <alignment horizontal="center" vertical="top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wrapText="1"/>
    </xf>
    <xf numFmtId="0" fontId="3" fillId="2" borderId="13" xfId="0" applyFont="1" applyFill="1" applyBorder="1" applyAlignment="1">
      <alignment horizontal="center" vertical="center" wrapText="1"/>
    </xf>
    <xf numFmtId="10" fontId="1" fillId="0" borderId="20" xfId="0" applyNumberFormat="1" applyFont="1" applyFill="1" applyBorder="1" applyAlignment="1">
      <alignment horizontal="center" vertical="top" wrapText="1"/>
    </xf>
    <xf numFmtId="0" fontId="3" fillId="2" borderId="56" xfId="0" applyFont="1" applyFill="1" applyBorder="1" applyAlignment="1">
      <alignment horizontal="center" vertical="center" wrapText="1"/>
    </xf>
    <xf numFmtId="0" fontId="1" fillId="9" borderId="44" xfId="0" applyFont="1" applyFill="1" applyBorder="1"/>
    <xf numFmtId="0" fontId="1" fillId="9" borderId="57" xfId="0" applyFont="1" applyFill="1" applyBorder="1"/>
    <xf numFmtId="0" fontId="1" fillId="9" borderId="33" xfId="0" applyFont="1" applyFill="1" applyBorder="1"/>
    <xf numFmtId="0" fontId="1" fillId="0" borderId="36" xfId="0" applyFont="1" applyFill="1" applyBorder="1" applyAlignment="1">
      <alignment horizontal="center" vertical="center" wrapText="1"/>
    </xf>
    <xf numFmtId="0" fontId="1" fillId="0" borderId="56" xfId="0" applyFont="1" applyFill="1" applyBorder="1" applyAlignment="1"/>
    <xf numFmtId="0" fontId="2" fillId="2" borderId="36" xfId="0" applyFont="1" applyFill="1" applyBorder="1"/>
    <xf numFmtId="0" fontId="1" fillId="2" borderId="56" xfId="0" applyFont="1" applyFill="1" applyBorder="1"/>
    <xf numFmtId="0" fontId="1" fillId="2" borderId="3" xfId="0" applyFont="1" applyFill="1" applyBorder="1"/>
    <xf numFmtId="0" fontId="1" fillId="2" borderId="55" xfId="0" applyFont="1" applyFill="1" applyBorder="1"/>
    <xf numFmtId="0" fontId="1" fillId="2" borderId="44" xfId="0" applyFont="1" applyFill="1" applyBorder="1"/>
    <xf numFmtId="0" fontId="1" fillId="2" borderId="57" xfId="0" applyFont="1" applyFill="1" applyBorder="1"/>
    <xf numFmtId="0" fontId="1" fillId="2" borderId="33" xfId="0" applyFont="1" applyFill="1" applyBorder="1"/>
    <xf numFmtId="0" fontId="1" fillId="2" borderId="0" xfId="0" applyFont="1" applyFill="1" applyBorder="1"/>
    <xf numFmtId="49" fontId="1" fillId="2" borderId="57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/>
    <xf numFmtId="0" fontId="3" fillId="2" borderId="6" xfId="0" applyFont="1" applyFill="1" applyBorder="1" applyAlignment="1">
      <alignment horizontal="center" vertical="center" wrapText="1"/>
    </xf>
    <xf numFmtId="4" fontId="3" fillId="2" borderId="6" xfId="0" applyNumberFormat="1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4" fontId="3" fillId="2" borderId="16" xfId="0" applyNumberFormat="1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/>
    </xf>
    <xf numFmtId="0" fontId="2" fillId="5" borderId="55" xfId="0" applyFont="1" applyFill="1" applyBorder="1"/>
    <xf numFmtId="0" fontId="3" fillId="6" borderId="43" xfId="0" applyFont="1" applyFill="1" applyBorder="1"/>
    <xf numFmtId="0" fontId="3" fillId="6" borderId="3" xfId="0" applyFont="1" applyFill="1" applyBorder="1"/>
    <xf numFmtId="0" fontId="3" fillId="6" borderId="61" xfId="0" applyFont="1" applyFill="1" applyBorder="1"/>
    <xf numFmtId="0" fontId="2" fillId="6" borderId="51" xfId="0" applyFont="1" applyFill="1" applyBorder="1"/>
    <xf numFmtId="0" fontId="2" fillId="6" borderId="55" xfId="0" applyFont="1" applyFill="1" applyBorder="1"/>
    <xf numFmtId="0" fontId="2" fillId="6" borderId="61" xfId="0" applyFont="1" applyFill="1" applyBorder="1"/>
    <xf numFmtId="0" fontId="1" fillId="0" borderId="61" xfId="0" applyFont="1" applyFill="1" applyBorder="1" applyAlignment="1">
      <alignment horizontal="center" vertical="center" wrapText="1"/>
    </xf>
    <xf numFmtId="0" fontId="2" fillId="6" borderId="41" xfId="0" applyFont="1" applyFill="1" applyBorder="1" applyAlignment="1">
      <alignment horizontal="left" vertical="center" wrapText="1"/>
    </xf>
    <xf numFmtId="0" fontId="1" fillId="6" borderId="61" xfId="0" applyFont="1" applyFill="1" applyBorder="1" applyAlignment="1">
      <alignment horizontal="center" vertical="center" wrapText="1"/>
    </xf>
    <xf numFmtId="0" fontId="2" fillId="5" borderId="41" xfId="0" applyFont="1" applyFill="1" applyBorder="1" applyAlignment="1">
      <alignment horizontal="left" vertical="center" wrapText="1"/>
    </xf>
    <xf numFmtId="0" fontId="1" fillId="5" borderId="61" xfId="0" applyFont="1" applyFill="1" applyBorder="1" applyAlignment="1">
      <alignment horizontal="center" vertical="center" wrapText="1"/>
    </xf>
    <xf numFmtId="0" fontId="1" fillId="3" borderId="61" xfId="0" applyFont="1" applyFill="1" applyBorder="1" applyAlignment="1">
      <alignment horizontal="center" vertical="center" wrapText="1"/>
    </xf>
    <xf numFmtId="49" fontId="3" fillId="2" borderId="20" xfId="0" applyNumberFormat="1" applyFont="1" applyFill="1" applyBorder="1" applyAlignment="1">
      <alignment horizontal="left" vertical="center" wrapText="1"/>
    </xf>
    <xf numFmtId="49" fontId="4" fillId="2" borderId="20" xfId="0" applyNumberFormat="1" applyFont="1" applyFill="1" applyBorder="1" applyAlignment="1">
      <alignment horizontal="center" vertical="top" wrapText="1"/>
    </xf>
    <xf numFmtId="0" fontId="4" fillId="2" borderId="20" xfId="0" applyFont="1" applyFill="1" applyBorder="1" applyAlignment="1">
      <alignment horizontal="center" vertical="top" wrapText="1"/>
    </xf>
    <xf numFmtId="164" fontId="4" fillId="2" borderId="20" xfId="0" applyNumberFormat="1" applyFont="1" applyFill="1" applyBorder="1" applyAlignment="1">
      <alignment horizontal="center" vertical="top" wrapText="1"/>
    </xf>
    <xf numFmtId="0" fontId="16" fillId="2" borderId="20" xfId="0" applyFont="1" applyFill="1" applyBorder="1" applyAlignment="1">
      <alignment horizontal="center" vertical="top"/>
    </xf>
    <xf numFmtId="4" fontId="4" fillId="2" borderId="20" xfId="0" applyNumberFormat="1" applyFont="1" applyFill="1" applyBorder="1" applyAlignment="1">
      <alignment horizontal="center" vertical="top"/>
    </xf>
    <xf numFmtId="4" fontId="16" fillId="2" borderId="20" xfId="0" applyNumberFormat="1" applyFont="1" applyFill="1" applyBorder="1" applyAlignment="1">
      <alignment horizontal="center" vertical="top"/>
    </xf>
    <xf numFmtId="4" fontId="1" fillId="2" borderId="20" xfId="0" applyNumberFormat="1" applyFont="1" applyFill="1" applyBorder="1" applyAlignment="1">
      <alignment horizontal="center" vertical="top"/>
    </xf>
    <xf numFmtId="49" fontId="1" fillId="2" borderId="21" xfId="0" applyNumberFormat="1" applyFont="1" applyFill="1" applyBorder="1" applyAlignment="1">
      <alignment horizontal="center" vertical="top" wrapText="1"/>
    </xf>
    <xf numFmtId="0" fontId="1" fillId="0" borderId="62" xfId="0" applyFont="1" applyFill="1" applyBorder="1" applyAlignment="1">
      <alignment vertical="center" wrapText="1"/>
    </xf>
    <xf numFmtId="0" fontId="1" fillId="0" borderId="63" xfId="0" applyFont="1" applyFill="1" applyBorder="1" applyAlignment="1">
      <alignment vertical="center" wrapText="1"/>
    </xf>
    <xf numFmtId="0" fontId="1" fillId="0" borderId="60" xfId="0" applyFont="1" applyFill="1" applyBorder="1" applyAlignment="1">
      <alignment vertical="center" wrapText="1"/>
    </xf>
    <xf numFmtId="0" fontId="1" fillId="0" borderId="62" xfId="0" applyFont="1" applyFill="1" applyBorder="1" applyAlignment="1">
      <alignment horizontal="center" vertical="center" wrapText="1"/>
    </xf>
    <xf numFmtId="0" fontId="1" fillId="0" borderId="63" xfId="0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0" fontId="1" fillId="2" borderId="49" xfId="0" applyFont="1" applyFill="1" applyBorder="1" applyAlignment="1">
      <alignment horizontal="center" vertical="top" wrapText="1"/>
    </xf>
    <xf numFmtId="0" fontId="1" fillId="2" borderId="52" xfId="0" applyFont="1" applyFill="1" applyBorder="1" applyAlignment="1">
      <alignment horizontal="center" vertical="top" wrapText="1"/>
    </xf>
    <xf numFmtId="0" fontId="1" fillId="2" borderId="38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top" wrapText="1"/>
    </xf>
    <xf numFmtId="0" fontId="1" fillId="2" borderId="16" xfId="0" applyFont="1" applyFill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49" fontId="1" fillId="0" borderId="16" xfId="0" applyNumberFormat="1" applyFont="1" applyBorder="1" applyAlignment="1">
      <alignment horizontal="center" vertical="top" wrapText="1"/>
    </xf>
    <xf numFmtId="0" fontId="1" fillId="0" borderId="45" xfId="0" applyFont="1" applyFill="1" applyBorder="1" applyAlignment="1">
      <alignment horizontal="center" vertical="top" wrapText="1"/>
    </xf>
    <xf numFmtId="0" fontId="1" fillId="0" borderId="52" xfId="0" applyFont="1" applyFill="1" applyBorder="1" applyAlignment="1">
      <alignment horizontal="center" vertical="top" wrapText="1"/>
    </xf>
    <xf numFmtId="0" fontId="1" fillId="0" borderId="38" xfId="0" applyFont="1" applyFill="1" applyBorder="1" applyAlignment="1">
      <alignment horizontal="center" vertical="top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49" fontId="1" fillId="0" borderId="12" xfId="0" quotePrefix="1" applyNumberFormat="1" applyFont="1" applyFill="1" applyBorder="1" applyAlignment="1">
      <alignment horizontal="center" vertical="top" wrapText="1"/>
    </xf>
    <xf numFmtId="49" fontId="1" fillId="0" borderId="16" xfId="0" quotePrefix="1" applyNumberFormat="1" applyFont="1" applyFill="1" applyBorder="1" applyAlignment="1">
      <alignment horizontal="center" vertical="top" wrapText="1"/>
    </xf>
    <xf numFmtId="4" fontId="3" fillId="2" borderId="13" xfId="0" applyNumberFormat="1" applyFont="1" applyFill="1" applyBorder="1" applyAlignment="1">
      <alignment horizontal="center" vertical="center" wrapText="1"/>
    </xf>
    <xf numFmtId="4" fontId="3" fillId="2" borderId="17" xfId="0" applyNumberFormat="1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49" fontId="1" fillId="2" borderId="13" xfId="0" applyNumberFormat="1" applyFont="1" applyFill="1" applyBorder="1" applyAlignment="1">
      <alignment horizontal="center" vertical="center" wrapText="1"/>
    </xf>
    <xf numFmtId="49" fontId="1" fillId="2" borderId="17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top" wrapText="1"/>
    </xf>
    <xf numFmtId="49" fontId="1" fillId="0" borderId="17" xfId="0" applyNumberFormat="1" applyFont="1" applyBorder="1" applyAlignment="1">
      <alignment horizontal="center" vertical="top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1" fillId="2" borderId="5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4" fillId="0" borderId="0" xfId="0" applyFont="1" applyAlignment="1"/>
    <xf numFmtId="4" fontId="3" fillId="2" borderId="24" xfId="0" applyNumberFormat="1" applyFont="1" applyFill="1" applyBorder="1" applyAlignment="1">
      <alignment horizontal="center" vertical="center" wrapText="1"/>
    </xf>
    <xf numFmtId="4" fontId="3" fillId="2" borderId="44" xfId="0" applyNumberFormat="1" applyFont="1" applyFill="1" applyBorder="1" applyAlignment="1">
      <alignment horizontal="center" vertical="center" wrapText="1"/>
    </xf>
    <xf numFmtId="4" fontId="3" fillId="2" borderId="34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49" fontId="1" fillId="2" borderId="11" xfId="0" applyNumberFormat="1" applyFont="1" applyFill="1" applyBorder="1" applyAlignment="1">
      <alignment horizontal="center" vertical="top" wrapText="1"/>
    </xf>
    <xf numFmtId="49" fontId="1" fillId="2" borderId="32" xfId="0" applyNumberFormat="1" applyFont="1" applyFill="1" applyBorder="1" applyAlignment="1">
      <alignment horizontal="center" vertical="top" wrapText="1"/>
    </xf>
    <xf numFmtId="49" fontId="1" fillId="2" borderId="15" xfId="0" applyNumberFormat="1" applyFont="1" applyFill="1" applyBorder="1" applyAlignment="1">
      <alignment horizontal="center" vertical="top" wrapText="1"/>
    </xf>
    <xf numFmtId="49" fontId="1" fillId="0" borderId="13" xfId="0" applyNumberFormat="1" applyFont="1" applyFill="1" applyBorder="1" applyAlignment="1">
      <alignment horizontal="center" vertical="top" wrapText="1"/>
    </xf>
    <xf numFmtId="49" fontId="1" fillId="0" borderId="17" xfId="0" applyNumberFormat="1" applyFont="1" applyFill="1" applyBorder="1" applyAlignment="1">
      <alignment horizontal="center" vertical="top" wrapText="1"/>
    </xf>
    <xf numFmtId="49" fontId="1" fillId="2" borderId="23" xfId="0" applyNumberFormat="1" applyFont="1" applyFill="1" applyBorder="1" applyAlignment="1">
      <alignment horizontal="center" vertical="top" wrapText="1"/>
    </xf>
    <xf numFmtId="49" fontId="1" fillId="2" borderId="26" xfId="0" applyNumberFormat="1" applyFont="1" applyFill="1" applyBorder="1" applyAlignment="1">
      <alignment horizontal="center" vertical="top" wrapText="1"/>
    </xf>
    <xf numFmtId="49" fontId="1" fillId="2" borderId="27" xfId="0" applyNumberFormat="1" applyFont="1" applyFill="1" applyBorder="1" applyAlignment="1">
      <alignment horizontal="center" vertical="top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justify" vertical="top" wrapText="1"/>
    </xf>
    <xf numFmtId="0" fontId="1" fillId="2" borderId="16" xfId="0" applyFont="1" applyFill="1" applyBorder="1" applyAlignment="1">
      <alignment horizontal="justify" vertical="top" wrapText="1"/>
    </xf>
    <xf numFmtId="4" fontId="1" fillId="2" borderId="7" xfId="0" applyNumberFormat="1" applyFont="1" applyFill="1" applyBorder="1" applyAlignment="1">
      <alignment horizontal="center" vertical="top" wrapText="1"/>
    </xf>
    <xf numFmtId="4" fontId="1" fillId="2" borderId="6" xfId="0" applyNumberFormat="1" applyFont="1" applyFill="1" applyBorder="1" applyAlignment="1">
      <alignment horizontal="center" vertical="top" wrapText="1"/>
    </xf>
    <xf numFmtId="0" fontId="1" fillId="2" borderId="13" xfId="0" applyFont="1" applyFill="1" applyBorder="1" applyAlignment="1">
      <alignment horizontal="center" vertical="top" wrapText="1"/>
    </xf>
    <xf numFmtId="0" fontId="1" fillId="2" borderId="17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3" fillId="2" borderId="45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justify" vertical="top" wrapText="1"/>
    </xf>
    <xf numFmtId="0" fontId="1" fillId="2" borderId="18" xfId="0" applyFont="1" applyFill="1" applyBorder="1" applyAlignment="1">
      <alignment horizontal="justify" vertical="top" wrapText="1"/>
    </xf>
    <xf numFmtId="4" fontId="15" fillId="0" borderId="0" xfId="0" applyNumberFormat="1" applyFont="1" applyAlignment="1">
      <alignment horizontal="left" vertical="top" wrapText="1"/>
    </xf>
    <xf numFmtId="0" fontId="1" fillId="2" borderId="7" xfId="0" applyFont="1" applyFill="1" applyBorder="1" applyAlignment="1">
      <alignment horizontal="center" vertical="top" wrapText="1"/>
    </xf>
    <xf numFmtId="49" fontId="1" fillId="2" borderId="5" xfId="0" applyNumberFormat="1" applyFont="1" applyFill="1" applyBorder="1" applyAlignment="1">
      <alignment horizontal="center" vertical="top" wrapText="1"/>
    </xf>
    <xf numFmtId="49" fontId="1" fillId="2" borderId="7" xfId="0" applyNumberFormat="1" applyFont="1" applyFill="1" applyBorder="1" applyAlignment="1">
      <alignment horizontal="center" vertical="top" wrapText="1"/>
    </xf>
    <xf numFmtId="49" fontId="1" fillId="2" borderId="6" xfId="0" applyNumberFormat="1" applyFont="1" applyFill="1" applyBorder="1" applyAlignment="1">
      <alignment horizontal="center" vertical="top" wrapText="1"/>
    </xf>
    <xf numFmtId="49" fontId="1" fillId="2" borderId="12" xfId="0" applyNumberFormat="1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49" fontId="1" fillId="2" borderId="46" xfId="0" applyNumberFormat="1" applyFont="1" applyFill="1" applyBorder="1" applyAlignment="1">
      <alignment horizontal="center" vertical="top" wrapText="1"/>
    </xf>
    <xf numFmtId="49" fontId="1" fillId="2" borderId="48" xfId="0" applyNumberFormat="1" applyFont="1" applyFill="1" applyBorder="1" applyAlignment="1">
      <alignment horizontal="center" vertical="top" wrapText="1"/>
    </xf>
    <xf numFmtId="4" fontId="1" fillId="0" borderId="5" xfId="0" applyNumberFormat="1" applyFont="1" applyFill="1" applyBorder="1" applyAlignment="1">
      <alignment horizontal="center" vertical="top" wrapText="1"/>
    </xf>
    <xf numFmtId="4" fontId="1" fillId="0" borderId="7" xfId="0" applyNumberFormat="1" applyFont="1" applyFill="1" applyBorder="1" applyAlignment="1">
      <alignment horizontal="center" vertical="top" wrapText="1"/>
    </xf>
    <xf numFmtId="4" fontId="1" fillId="0" borderId="17" xfId="0" applyNumberFormat="1" applyFont="1" applyFill="1" applyBorder="1" applyAlignment="1">
      <alignment horizontal="center" vertical="top" wrapText="1"/>
    </xf>
  </cellXfs>
  <cellStyles count="4">
    <cellStyle name="Обычный" xfId="0" builtinId="0"/>
    <cellStyle name="Обычный 12" xfId="2"/>
    <cellStyle name="Обычный 2" xfId="3"/>
    <cellStyle name="Обычный_реестр объектов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53"/>
  <sheetViews>
    <sheetView tabSelected="1" view="pageBreakPreview" zoomScale="75" zoomScaleNormal="75" zoomScaleSheetLayoutView="75" workbookViewId="0">
      <pane ySplit="6" topLeftCell="A7" activePane="bottomLeft" state="frozen"/>
      <selection pane="bottomLeft" activeCell="A189" sqref="A8:XFD189"/>
    </sheetView>
  </sheetViews>
  <sheetFormatPr defaultRowHeight="15.75" x14ac:dyDescent="0.25"/>
  <cols>
    <col min="1" max="1" width="14.28515625" style="100" customWidth="1"/>
    <col min="2" max="2" width="33.5703125" style="100" hidden="1" customWidth="1"/>
    <col min="3" max="3" width="0.28515625" style="100" hidden="1" customWidth="1"/>
    <col min="4" max="4" width="36" style="100" customWidth="1"/>
    <col min="5" max="5" width="20" style="100" customWidth="1"/>
    <col min="6" max="6" width="1.7109375" style="100" hidden="1" customWidth="1"/>
    <col min="7" max="7" width="33.42578125" style="100" customWidth="1"/>
    <col min="8" max="8" width="57.7109375" style="100" customWidth="1"/>
    <col min="9" max="9" width="45.140625" style="101" customWidth="1"/>
    <col min="10" max="10" width="42.85546875" style="100" customWidth="1"/>
    <col min="11" max="11" width="41.28515625" style="100" customWidth="1"/>
    <col min="12" max="12" width="29.7109375" style="100" customWidth="1"/>
    <col min="13" max="13" width="30.28515625" style="100" customWidth="1"/>
    <col min="14" max="14" width="16.28515625" style="100" customWidth="1"/>
    <col min="15" max="15" width="22.140625" style="100" customWidth="1"/>
    <col min="16" max="16" width="22" style="102" customWidth="1"/>
    <col min="17" max="17" width="20.7109375" style="102" hidden="1" customWidth="1"/>
    <col min="18" max="18" width="18" style="102" hidden="1" customWidth="1"/>
    <col min="19" max="19" width="26.85546875" style="102" hidden="1" customWidth="1"/>
    <col min="20" max="20" width="26" style="102" hidden="1" customWidth="1"/>
    <col min="21" max="21" width="32.140625" style="102" hidden="1" customWidth="1"/>
    <col min="22" max="22" width="24.85546875" style="102" hidden="1" customWidth="1"/>
    <col min="23" max="23" width="14.7109375" style="102" hidden="1" customWidth="1"/>
    <col min="24" max="24" width="15.7109375" style="102" hidden="1" customWidth="1"/>
    <col min="25" max="25" width="20.140625" style="100" hidden="1" customWidth="1"/>
    <col min="26" max="26" width="20" style="100" hidden="1" customWidth="1"/>
    <col min="27" max="27" width="17" style="100" customWidth="1"/>
    <col min="28" max="28" width="31.28515625" style="100" hidden="1" customWidth="1"/>
    <col min="29" max="29" width="31.7109375" style="100" customWidth="1"/>
    <col min="30" max="30" width="27.28515625" style="100" hidden="1" customWidth="1"/>
    <col min="31" max="31" width="34.28515625" style="100" customWidth="1"/>
    <col min="32" max="16384" width="9.140625" style="100"/>
  </cols>
  <sheetData>
    <row r="1" spans="1:31" ht="64.5" customHeight="1" x14ac:dyDescent="0.3">
      <c r="A1" s="650"/>
      <c r="B1" s="650"/>
      <c r="C1" s="650"/>
      <c r="D1" s="651" t="s">
        <v>1098</v>
      </c>
      <c r="M1" s="766" t="s">
        <v>1099</v>
      </c>
      <c r="N1" s="766"/>
      <c r="O1" s="766"/>
      <c r="P1" s="766"/>
      <c r="Q1" s="766"/>
      <c r="R1" s="766"/>
      <c r="S1" s="766"/>
      <c r="T1" s="766"/>
      <c r="U1" s="766"/>
      <c r="V1" s="766"/>
      <c r="W1" s="766"/>
      <c r="X1" s="766"/>
      <c r="Y1" s="766"/>
      <c r="Z1" s="766"/>
      <c r="AA1" s="766"/>
      <c r="AB1" s="766"/>
      <c r="AC1" s="766"/>
    </row>
    <row r="2" spans="1:31" ht="20.25" x14ac:dyDescent="0.3">
      <c r="A2" s="731" t="s">
        <v>4</v>
      </c>
      <c r="B2" s="731"/>
      <c r="C2" s="731"/>
      <c r="D2" s="732"/>
      <c r="E2" s="732"/>
      <c r="F2" s="732"/>
      <c r="G2" s="732"/>
      <c r="H2" s="732"/>
      <c r="I2" s="732"/>
      <c r="J2" s="732"/>
      <c r="K2" s="732"/>
      <c r="L2" s="732"/>
      <c r="M2" s="732"/>
      <c r="N2" s="732"/>
      <c r="O2" s="732"/>
      <c r="P2" s="732"/>
      <c r="Q2" s="732"/>
      <c r="R2" s="732"/>
      <c r="S2" s="732"/>
      <c r="T2" s="732"/>
      <c r="U2" s="732"/>
      <c r="V2" s="732"/>
      <c r="W2" s="732"/>
      <c r="X2" s="732"/>
      <c r="Y2" s="732"/>
      <c r="Z2" s="732"/>
      <c r="AA2" s="732"/>
      <c r="AB2" s="732"/>
      <c r="AC2" s="103"/>
    </row>
    <row r="3" spans="1:31" ht="20.25" x14ac:dyDescent="0.3">
      <c r="A3" s="731" t="s">
        <v>6</v>
      </c>
      <c r="B3" s="731"/>
      <c r="C3" s="731"/>
      <c r="D3" s="732"/>
      <c r="E3" s="732"/>
      <c r="F3" s="732"/>
      <c r="G3" s="732"/>
      <c r="H3" s="732"/>
      <c r="I3" s="732"/>
      <c r="J3" s="732"/>
      <c r="K3" s="732"/>
      <c r="L3" s="732"/>
      <c r="M3" s="732"/>
      <c r="N3" s="732"/>
      <c r="O3" s="732"/>
      <c r="P3" s="732"/>
      <c r="Q3" s="732"/>
      <c r="R3" s="732"/>
      <c r="S3" s="732"/>
      <c r="T3" s="732"/>
      <c r="U3" s="732"/>
      <c r="V3" s="732"/>
      <c r="W3" s="732"/>
      <c r="X3" s="732"/>
      <c r="Y3" s="732"/>
      <c r="Z3" s="732"/>
      <c r="AA3" s="732"/>
      <c r="AB3" s="732"/>
      <c r="AC3" s="103"/>
    </row>
    <row r="4" spans="1:31" ht="16.5" thickBot="1" x14ac:dyDescent="0.3">
      <c r="A4" s="99"/>
      <c r="B4" s="99"/>
      <c r="C4" s="99"/>
    </row>
    <row r="5" spans="1:31" s="104" customFormat="1" ht="99" customHeight="1" x14ac:dyDescent="0.25">
      <c r="A5" s="736" t="s">
        <v>930</v>
      </c>
      <c r="B5" s="89" t="s">
        <v>11</v>
      </c>
      <c r="C5" s="717" t="s">
        <v>493</v>
      </c>
      <c r="D5" s="738" t="s">
        <v>7</v>
      </c>
      <c r="E5" s="736" t="s">
        <v>897</v>
      </c>
      <c r="F5" s="652" t="s">
        <v>19</v>
      </c>
      <c r="G5" s="717" t="s">
        <v>898</v>
      </c>
      <c r="H5" s="717" t="s">
        <v>899</v>
      </c>
      <c r="I5" s="717" t="s">
        <v>900</v>
      </c>
      <c r="J5" s="717" t="s">
        <v>938</v>
      </c>
      <c r="K5" s="717" t="s">
        <v>918</v>
      </c>
      <c r="L5" s="717" t="s">
        <v>1034</v>
      </c>
      <c r="M5" s="717" t="s">
        <v>884</v>
      </c>
      <c r="N5" s="717" t="s">
        <v>12</v>
      </c>
      <c r="O5" s="717" t="s">
        <v>1035</v>
      </c>
      <c r="P5" s="721" t="s">
        <v>901</v>
      </c>
      <c r="Q5" s="721" t="s">
        <v>10</v>
      </c>
      <c r="R5" s="733" t="s">
        <v>13</v>
      </c>
      <c r="S5" s="734"/>
      <c r="T5" s="734"/>
      <c r="U5" s="735"/>
      <c r="V5" s="721" t="s">
        <v>14</v>
      </c>
      <c r="W5" s="721" t="s">
        <v>17</v>
      </c>
      <c r="X5" s="721" t="s">
        <v>15</v>
      </c>
      <c r="Y5" s="717" t="s">
        <v>8</v>
      </c>
      <c r="Z5" s="652" t="s">
        <v>9</v>
      </c>
      <c r="AA5" s="717" t="s">
        <v>885</v>
      </c>
      <c r="AB5" s="717" t="s">
        <v>16</v>
      </c>
      <c r="AC5" s="762" t="s">
        <v>902</v>
      </c>
      <c r="AD5" s="749" t="s">
        <v>886</v>
      </c>
      <c r="AE5" s="703" t="s">
        <v>1101</v>
      </c>
    </row>
    <row r="6" spans="1:31" s="104" customFormat="1" ht="36.75" customHeight="1" thickBot="1" x14ac:dyDescent="0.3">
      <c r="A6" s="737"/>
      <c r="B6" s="597"/>
      <c r="C6" s="718"/>
      <c r="D6" s="739"/>
      <c r="E6" s="740"/>
      <c r="F6" s="672"/>
      <c r="G6" s="723"/>
      <c r="H6" s="723"/>
      <c r="I6" s="723"/>
      <c r="J6" s="723"/>
      <c r="K6" s="723"/>
      <c r="L6" s="723"/>
      <c r="M6" s="723"/>
      <c r="N6" s="723"/>
      <c r="O6" s="723"/>
      <c r="P6" s="722"/>
      <c r="Q6" s="722"/>
      <c r="R6" s="673" t="s">
        <v>2</v>
      </c>
      <c r="S6" s="673" t="s">
        <v>3</v>
      </c>
      <c r="T6" s="673" t="s">
        <v>566</v>
      </c>
      <c r="U6" s="673" t="s">
        <v>567</v>
      </c>
      <c r="V6" s="722"/>
      <c r="W6" s="722"/>
      <c r="X6" s="722"/>
      <c r="Y6" s="723"/>
      <c r="Z6" s="672"/>
      <c r="AA6" s="723"/>
      <c r="AB6" s="723"/>
      <c r="AC6" s="763"/>
      <c r="AD6" s="750"/>
      <c r="AE6" s="704"/>
    </row>
    <row r="7" spans="1:31" s="104" customFormat="1" ht="36.75" customHeight="1" thickBot="1" x14ac:dyDescent="0.3">
      <c r="A7" s="600">
        <v>1</v>
      </c>
      <c r="B7" s="600"/>
      <c r="C7" s="600"/>
      <c r="D7" s="600">
        <v>2</v>
      </c>
      <c r="E7" s="670">
        <v>3</v>
      </c>
      <c r="F7" s="670"/>
      <c r="G7" s="670">
        <v>4</v>
      </c>
      <c r="H7" s="670">
        <v>5</v>
      </c>
      <c r="I7" s="670">
        <v>6</v>
      </c>
      <c r="J7" s="670">
        <v>7</v>
      </c>
      <c r="K7" s="670">
        <v>8</v>
      </c>
      <c r="L7" s="670">
        <v>9</v>
      </c>
      <c r="M7" s="670">
        <v>10</v>
      </c>
      <c r="N7" s="670">
        <v>11</v>
      </c>
      <c r="O7" s="670">
        <v>12</v>
      </c>
      <c r="P7" s="670">
        <v>13</v>
      </c>
      <c r="Q7" s="671"/>
      <c r="R7" s="671"/>
      <c r="S7" s="671"/>
      <c r="T7" s="671"/>
      <c r="U7" s="671"/>
      <c r="V7" s="671"/>
      <c r="W7" s="671"/>
      <c r="X7" s="671"/>
      <c r="Y7" s="670"/>
      <c r="Z7" s="670"/>
      <c r="AA7" s="670">
        <v>14</v>
      </c>
      <c r="AB7" s="670"/>
      <c r="AC7" s="670">
        <v>15</v>
      </c>
      <c r="AD7" s="654"/>
      <c r="AE7" s="674">
        <v>16</v>
      </c>
    </row>
    <row r="8" spans="1:31" s="104" customFormat="1" ht="28.5" hidden="1" customHeight="1" thickBot="1" x14ac:dyDescent="0.3">
      <c r="A8" s="598" t="s">
        <v>18</v>
      </c>
      <c r="B8" s="599"/>
      <c r="C8" s="599"/>
      <c r="D8" s="599"/>
      <c r="E8" s="599"/>
      <c r="F8" s="599"/>
      <c r="G8" s="599"/>
      <c r="H8" s="599"/>
      <c r="I8" s="599"/>
      <c r="J8" s="599"/>
      <c r="K8" s="599"/>
      <c r="L8" s="599"/>
      <c r="M8" s="599"/>
      <c r="N8" s="599"/>
      <c r="O8" s="599"/>
      <c r="P8" s="599"/>
      <c r="Q8" s="599"/>
      <c r="R8" s="599"/>
      <c r="S8" s="599"/>
      <c r="T8" s="599"/>
      <c r="U8" s="599"/>
      <c r="V8" s="599"/>
      <c r="W8" s="599"/>
      <c r="X8" s="599"/>
      <c r="Y8" s="599"/>
      <c r="Z8" s="599"/>
      <c r="AA8" s="599"/>
      <c r="AB8" s="599"/>
      <c r="AC8" s="676"/>
      <c r="AD8" s="677"/>
      <c r="AE8" s="678"/>
    </row>
    <row r="9" spans="1:31" s="106" customFormat="1" ht="23.25" hidden="1" customHeight="1" thickBot="1" x14ac:dyDescent="0.3">
      <c r="A9" s="352" t="s">
        <v>0</v>
      </c>
      <c r="B9" s="198"/>
      <c r="C9" s="199"/>
      <c r="D9" s="200" t="s">
        <v>5</v>
      </c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199"/>
      <c r="S9" s="199"/>
      <c r="T9" s="199"/>
      <c r="U9" s="199"/>
      <c r="V9" s="199"/>
      <c r="W9" s="199"/>
      <c r="X9" s="199"/>
      <c r="Y9" s="199"/>
      <c r="Z9" s="199"/>
      <c r="AA9" s="199"/>
      <c r="AB9" s="199"/>
      <c r="AC9" s="679"/>
      <c r="AD9" s="680"/>
      <c r="AE9" s="681"/>
    </row>
    <row r="10" spans="1:31" ht="110.25" hidden="1" customHeight="1" thickBot="1" x14ac:dyDescent="0.3">
      <c r="A10" s="746" t="s">
        <v>489</v>
      </c>
      <c r="B10" s="40" t="s">
        <v>127</v>
      </c>
      <c r="C10" s="771" t="s">
        <v>498</v>
      </c>
      <c r="D10" s="131" t="s">
        <v>1043</v>
      </c>
      <c r="E10" s="132">
        <v>0.01</v>
      </c>
      <c r="F10" s="133" t="s">
        <v>201</v>
      </c>
      <c r="G10" s="726" t="s">
        <v>1028</v>
      </c>
      <c r="H10" s="561" t="s">
        <v>941</v>
      </c>
      <c r="I10" s="134" t="s">
        <v>21</v>
      </c>
      <c r="J10" s="135" t="s">
        <v>128</v>
      </c>
      <c r="K10" s="136" t="s">
        <v>21</v>
      </c>
      <c r="L10" s="133" t="s">
        <v>21</v>
      </c>
      <c r="M10" s="751" t="s">
        <v>891</v>
      </c>
      <c r="N10" s="137" t="s">
        <v>130</v>
      </c>
      <c r="O10" s="133" t="s">
        <v>21</v>
      </c>
      <c r="P10" s="274">
        <v>10000</v>
      </c>
      <c r="Q10" s="133" t="s">
        <v>21</v>
      </c>
      <c r="R10" s="139">
        <v>0</v>
      </c>
      <c r="S10" s="139">
        <v>0</v>
      </c>
      <c r="T10" s="139">
        <v>0</v>
      </c>
      <c r="U10" s="139">
        <v>0</v>
      </c>
      <c r="V10" s="719" t="s">
        <v>775</v>
      </c>
      <c r="W10" s="712" t="s">
        <v>114</v>
      </c>
      <c r="X10" s="138" t="s">
        <v>85</v>
      </c>
      <c r="Y10" s="710" t="s">
        <v>24</v>
      </c>
      <c r="Z10" s="710" t="s">
        <v>467</v>
      </c>
      <c r="AA10" s="710">
        <v>2020</v>
      </c>
      <c r="AB10" s="710" t="s">
        <v>568</v>
      </c>
      <c r="AC10" s="764" t="s">
        <v>772</v>
      </c>
      <c r="AD10" s="655"/>
      <c r="AE10" s="705" t="s">
        <v>1100</v>
      </c>
    </row>
    <row r="11" spans="1:31" ht="104.25" hidden="1" customHeight="1" thickBot="1" x14ac:dyDescent="0.3">
      <c r="A11" s="748"/>
      <c r="B11" s="44" t="s">
        <v>20</v>
      </c>
      <c r="C11" s="772"/>
      <c r="D11" s="140" t="s">
        <v>1044</v>
      </c>
      <c r="E11" s="141">
        <v>0.99</v>
      </c>
      <c r="F11" s="142" t="s">
        <v>201</v>
      </c>
      <c r="G11" s="727"/>
      <c r="H11" s="561" t="s">
        <v>942</v>
      </c>
      <c r="I11" s="143" t="s">
        <v>21</v>
      </c>
      <c r="J11" s="144" t="s">
        <v>128</v>
      </c>
      <c r="K11" s="145" t="s">
        <v>21</v>
      </c>
      <c r="L11" s="142" t="s">
        <v>21</v>
      </c>
      <c r="M11" s="752"/>
      <c r="N11" s="146" t="s">
        <v>130</v>
      </c>
      <c r="O11" s="142" t="s">
        <v>21</v>
      </c>
      <c r="P11" s="275">
        <v>367110126.11000001</v>
      </c>
      <c r="Q11" s="142" t="s">
        <v>21</v>
      </c>
      <c r="R11" s="148">
        <v>-1000000</v>
      </c>
      <c r="S11" s="148">
        <v>-6000000</v>
      </c>
      <c r="T11" s="148">
        <v>-10850000</v>
      </c>
      <c r="U11" s="148">
        <v>-6400000</v>
      </c>
      <c r="V11" s="720"/>
      <c r="W11" s="713"/>
      <c r="X11" s="147" t="s">
        <v>85</v>
      </c>
      <c r="Y11" s="711"/>
      <c r="Z11" s="711"/>
      <c r="AA11" s="711"/>
      <c r="AB11" s="711"/>
      <c r="AC11" s="765"/>
      <c r="AD11" s="656"/>
      <c r="AE11" s="706"/>
    </row>
    <row r="12" spans="1:31" ht="104.25" hidden="1" customHeight="1" thickBot="1" x14ac:dyDescent="0.3">
      <c r="A12" s="618" t="s">
        <v>490</v>
      </c>
      <c r="B12" s="619" t="s">
        <v>20</v>
      </c>
      <c r="C12" s="620" t="s">
        <v>498</v>
      </c>
      <c r="D12" s="480" t="s">
        <v>1045</v>
      </c>
      <c r="E12" s="621">
        <v>0.76</v>
      </c>
      <c r="F12" s="71" t="s">
        <v>201</v>
      </c>
      <c r="G12" s="71" t="s">
        <v>808</v>
      </c>
      <c r="H12" s="480" t="s">
        <v>809</v>
      </c>
      <c r="I12" s="622" t="s">
        <v>21</v>
      </c>
      <c r="J12" s="191" t="s">
        <v>909</v>
      </c>
      <c r="K12" s="71" t="s">
        <v>21</v>
      </c>
      <c r="L12" s="71" t="s">
        <v>21</v>
      </c>
      <c r="M12" s="191" t="s">
        <v>904</v>
      </c>
      <c r="N12" s="72" t="s">
        <v>130</v>
      </c>
      <c r="O12" s="71" t="s">
        <v>21</v>
      </c>
      <c r="P12" s="279">
        <v>182500</v>
      </c>
      <c r="Q12" s="71" t="s">
        <v>21</v>
      </c>
      <c r="R12" s="73"/>
      <c r="S12" s="73"/>
      <c r="T12" s="73"/>
      <c r="U12" s="73"/>
      <c r="V12" s="73" t="s">
        <v>96</v>
      </c>
      <c r="W12" s="72" t="s">
        <v>114</v>
      </c>
      <c r="X12" s="73" t="s">
        <v>85</v>
      </c>
      <c r="Y12" s="71" t="s">
        <v>24</v>
      </c>
      <c r="Z12" s="71" t="s">
        <v>467</v>
      </c>
      <c r="AA12" s="71">
        <v>2020</v>
      </c>
      <c r="AB12" s="74" t="s">
        <v>273</v>
      </c>
      <c r="AC12" s="623" t="s">
        <v>1048</v>
      </c>
      <c r="AD12" s="657"/>
      <c r="AE12" s="682" t="s">
        <v>1102</v>
      </c>
    </row>
    <row r="13" spans="1:31" s="115" customFormat="1" ht="98.25" hidden="1" customHeight="1" thickBot="1" x14ac:dyDescent="0.3">
      <c r="A13" s="618" t="s">
        <v>1042</v>
      </c>
      <c r="B13" s="619" t="s">
        <v>20</v>
      </c>
      <c r="C13" s="620" t="s">
        <v>498</v>
      </c>
      <c r="D13" s="480" t="s">
        <v>1046</v>
      </c>
      <c r="E13" s="653">
        <v>0.66669999999999996</v>
      </c>
      <c r="F13" s="71" t="s">
        <v>201</v>
      </c>
      <c r="G13" s="71" t="s">
        <v>1050</v>
      </c>
      <c r="H13" s="480" t="s">
        <v>1047</v>
      </c>
      <c r="I13" s="622" t="s">
        <v>21</v>
      </c>
      <c r="J13" s="191" t="s">
        <v>1049</v>
      </c>
      <c r="K13" s="71" t="s">
        <v>21</v>
      </c>
      <c r="L13" s="71" t="s">
        <v>21</v>
      </c>
      <c r="M13" s="191" t="s">
        <v>904</v>
      </c>
      <c r="N13" s="72" t="s">
        <v>130</v>
      </c>
      <c r="O13" s="71" t="s">
        <v>21</v>
      </c>
      <c r="P13" s="279">
        <v>6773000</v>
      </c>
      <c r="Q13" s="71" t="s">
        <v>21</v>
      </c>
      <c r="R13" s="73"/>
      <c r="S13" s="73"/>
      <c r="T13" s="73"/>
      <c r="U13" s="73"/>
      <c r="V13" s="73" t="s">
        <v>96</v>
      </c>
      <c r="W13" s="72" t="s">
        <v>114</v>
      </c>
      <c r="X13" s="73" t="s">
        <v>85</v>
      </c>
      <c r="Y13" s="71" t="s">
        <v>24</v>
      </c>
      <c r="Z13" s="71" t="s">
        <v>467</v>
      </c>
      <c r="AA13" s="71">
        <v>2019</v>
      </c>
      <c r="AB13" s="74" t="s">
        <v>273</v>
      </c>
      <c r="AC13" s="623" t="s">
        <v>21</v>
      </c>
      <c r="AD13" s="658" t="s">
        <v>21</v>
      </c>
      <c r="AE13" s="682" t="s">
        <v>1103</v>
      </c>
    </row>
    <row r="14" spans="1:31" s="166" customFormat="1" ht="23.25" hidden="1" customHeight="1" thickBot="1" x14ac:dyDescent="0.3">
      <c r="A14" s="353" t="s">
        <v>522</v>
      </c>
      <c r="B14" s="157"/>
      <c r="C14" s="158"/>
      <c r="D14" s="159"/>
      <c r="E14" s="160"/>
      <c r="F14" s="160"/>
      <c r="G14" s="161"/>
      <c r="H14" s="158"/>
      <c r="I14" s="162"/>
      <c r="J14" s="160"/>
      <c r="K14" s="160"/>
      <c r="L14" s="160"/>
      <c r="M14" s="160"/>
      <c r="N14" s="158"/>
      <c r="O14" s="163">
        <v>0</v>
      </c>
      <c r="P14" s="277">
        <f>SUM(P10:P13)</f>
        <v>374075626.11000001</v>
      </c>
      <c r="Q14" s="160"/>
      <c r="R14" s="164"/>
      <c r="S14" s="164"/>
      <c r="T14" s="164"/>
      <c r="U14" s="164"/>
      <c r="V14" s="158"/>
      <c r="W14" s="158"/>
      <c r="X14" s="158"/>
      <c r="Y14" s="160"/>
      <c r="Z14" s="160"/>
      <c r="AA14" s="160"/>
      <c r="AB14" s="160"/>
      <c r="AC14" s="165"/>
      <c r="AD14" s="659"/>
      <c r="AE14" s="682"/>
    </row>
    <row r="15" spans="1:31" s="106" customFormat="1" ht="22.5" hidden="1" customHeight="1" thickBot="1" x14ac:dyDescent="0.3">
      <c r="A15" s="354" t="s">
        <v>1</v>
      </c>
      <c r="B15" s="105"/>
      <c r="C15" s="92"/>
      <c r="D15" s="93" t="s">
        <v>851</v>
      </c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683"/>
      <c r="AD15" s="680"/>
      <c r="AE15" s="684"/>
    </row>
    <row r="16" spans="1:31" s="109" customFormat="1" ht="22.5" hidden="1" customHeight="1" thickBot="1" x14ac:dyDescent="0.3">
      <c r="A16" s="594" t="s">
        <v>923</v>
      </c>
      <c r="B16" s="108"/>
      <c r="C16" s="91"/>
      <c r="D16" s="91"/>
      <c r="E16" s="91"/>
      <c r="F16" s="91"/>
      <c r="G16" s="91"/>
      <c r="H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685"/>
      <c r="AD16" s="675"/>
      <c r="AE16" s="686"/>
    </row>
    <row r="17" spans="1:31" s="109" customFormat="1" ht="117" hidden="1" customHeight="1" thickBot="1" x14ac:dyDescent="0.3">
      <c r="A17" s="59" t="s">
        <v>853</v>
      </c>
      <c r="B17" s="49" t="s">
        <v>20</v>
      </c>
      <c r="C17" s="49" t="s">
        <v>557</v>
      </c>
      <c r="D17" s="149" t="s">
        <v>903</v>
      </c>
      <c r="E17" s="150" t="s">
        <v>887</v>
      </c>
      <c r="F17" s="151"/>
      <c r="G17" s="151" t="s">
        <v>555</v>
      </c>
      <c r="H17" s="151" t="s">
        <v>1029</v>
      </c>
      <c r="I17" s="151" t="s">
        <v>908</v>
      </c>
      <c r="J17" s="151" t="s">
        <v>889</v>
      </c>
      <c r="K17" s="151" t="s">
        <v>1030</v>
      </c>
      <c r="L17" s="151"/>
      <c r="M17" s="150" t="s">
        <v>42</v>
      </c>
      <c r="N17" s="248" t="s">
        <v>130</v>
      </c>
      <c r="O17" s="153"/>
      <c r="P17" s="273">
        <v>710590934.85000002</v>
      </c>
      <c r="Q17" s="156"/>
      <c r="R17" s="156"/>
      <c r="S17" s="156"/>
      <c r="T17" s="156"/>
      <c r="U17" s="156"/>
      <c r="V17" s="156" t="s">
        <v>788</v>
      </c>
      <c r="W17" s="156" t="s">
        <v>114</v>
      </c>
      <c r="X17" s="156" t="s">
        <v>85</v>
      </c>
      <c r="Y17" s="156" t="s">
        <v>24</v>
      </c>
      <c r="Z17" s="156" t="s">
        <v>524</v>
      </c>
      <c r="AA17" s="156">
        <v>2019</v>
      </c>
      <c r="AB17" s="52" t="s">
        <v>273</v>
      </c>
      <c r="AC17" s="155" t="s">
        <v>913</v>
      </c>
      <c r="AD17" s="660"/>
      <c r="AE17" s="682" t="s">
        <v>1104</v>
      </c>
    </row>
    <row r="18" spans="1:31" s="109" customFormat="1" ht="132" hidden="1" customHeight="1" thickBot="1" x14ac:dyDescent="0.3">
      <c r="A18" s="60" t="s">
        <v>854</v>
      </c>
      <c r="B18" s="110"/>
      <c r="C18" s="61"/>
      <c r="D18" s="149" t="s">
        <v>852</v>
      </c>
      <c r="E18" s="150" t="s">
        <v>1032</v>
      </c>
      <c r="F18" s="188"/>
      <c r="G18" s="151" t="s">
        <v>22</v>
      </c>
      <c r="H18" s="188" t="s">
        <v>1033</v>
      </c>
      <c r="I18" s="189" t="s">
        <v>475</v>
      </c>
      <c r="J18" s="151" t="s">
        <v>888</v>
      </c>
      <c r="K18" s="151" t="s">
        <v>943</v>
      </c>
      <c r="L18" s="188"/>
      <c r="M18" s="150" t="s">
        <v>23</v>
      </c>
      <c r="N18" s="248" t="s">
        <v>130</v>
      </c>
      <c r="O18" s="601"/>
      <c r="P18" s="271">
        <v>834793355</v>
      </c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>
        <v>2019</v>
      </c>
      <c r="AB18" s="52" t="s">
        <v>273</v>
      </c>
      <c r="AC18" s="155" t="s">
        <v>914</v>
      </c>
      <c r="AD18" s="660"/>
      <c r="AE18" s="682" t="s">
        <v>1105</v>
      </c>
    </row>
    <row r="19" spans="1:31" ht="115.5" hidden="1" customHeight="1" thickBot="1" x14ac:dyDescent="0.3">
      <c r="A19" s="86" t="s">
        <v>27</v>
      </c>
      <c r="B19" s="77" t="s">
        <v>20</v>
      </c>
      <c r="C19" s="77" t="s">
        <v>494</v>
      </c>
      <c r="D19" s="213" t="s">
        <v>56</v>
      </c>
      <c r="E19" s="81" t="s">
        <v>35</v>
      </c>
      <c r="F19" s="214">
        <v>1150</v>
      </c>
      <c r="G19" s="214" t="s">
        <v>46</v>
      </c>
      <c r="H19" s="213" t="s">
        <v>953</v>
      </c>
      <c r="I19" s="215" t="s">
        <v>910</v>
      </c>
      <c r="J19" s="216" t="s">
        <v>47</v>
      </c>
      <c r="K19" s="216" t="s">
        <v>944</v>
      </c>
      <c r="L19" s="214" t="s">
        <v>40</v>
      </c>
      <c r="M19" s="81" t="s">
        <v>42</v>
      </c>
      <c r="N19" s="249" t="s">
        <v>130</v>
      </c>
      <c r="O19" s="602">
        <v>244854</v>
      </c>
      <c r="P19" s="272">
        <v>183640</v>
      </c>
      <c r="Q19" s="217" t="s">
        <v>55</v>
      </c>
      <c r="R19" s="217">
        <v>0</v>
      </c>
      <c r="S19" s="217">
        <v>0</v>
      </c>
      <c r="T19" s="217">
        <v>4151.57</v>
      </c>
      <c r="U19" s="217">
        <v>265.95</v>
      </c>
      <c r="V19" s="217" t="s">
        <v>776</v>
      </c>
      <c r="W19" s="217" t="s">
        <v>84</v>
      </c>
      <c r="X19" s="217" t="s">
        <v>85</v>
      </c>
      <c r="Y19" s="217" t="s">
        <v>24</v>
      </c>
      <c r="Z19" s="217" t="s">
        <v>313</v>
      </c>
      <c r="AA19" s="217">
        <v>2019</v>
      </c>
      <c r="AB19" s="8" t="s">
        <v>273</v>
      </c>
      <c r="AC19" s="218" t="s">
        <v>914</v>
      </c>
      <c r="AD19" s="113"/>
      <c r="AE19" s="700" t="s">
        <v>1106</v>
      </c>
    </row>
    <row r="20" spans="1:31" ht="117" hidden="1" customHeight="1" thickBot="1" x14ac:dyDescent="0.3">
      <c r="A20" s="48" t="s">
        <v>28</v>
      </c>
      <c r="B20" s="49" t="s">
        <v>20</v>
      </c>
      <c r="C20" s="49" t="s">
        <v>494</v>
      </c>
      <c r="D20" s="181" t="s">
        <v>57</v>
      </c>
      <c r="E20" s="150" t="s">
        <v>36</v>
      </c>
      <c r="F20" s="151">
        <v>1150</v>
      </c>
      <c r="G20" s="191" t="s">
        <v>45</v>
      </c>
      <c r="H20" s="181" t="s">
        <v>954</v>
      </c>
      <c r="I20" s="189" t="s">
        <v>910</v>
      </c>
      <c r="J20" s="190" t="s">
        <v>43</v>
      </c>
      <c r="K20" s="190" t="s">
        <v>950</v>
      </c>
      <c r="L20" s="151" t="s">
        <v>40</v>
      </c>
      <c r="M20" s="150" t="s">
        <v>42</v>
      </c>
      <c r="N20" s="248" t="s">
        <v>130</v>
      </c>
      <c r="O20" s="349">
        <v>308522.68</v>
      </c>
      <c r="P20" s="271">
        <v>231392.08</v>
      </c>
      <c r="Q20" s="156" t="s">
        <v>55</v>
      </c>
      <c r="R20" s="156">
        <v>0</v>
      </c>
      <c r="S20" s="156">
        <v>0</v>
      </c>
      <c r="T20" s="156">
        <v>5231.09</v>
      </c>
      <c r="U20" s="156">
        <v>335.1</v>
      </c>
      <c r="V20" s="156" t="s">
        <v>777</v>
      </c>
      <c r="W20" s="156" t="s">
        <v>84</v>
      </c>
      <c r="X20" s="156" t="s">
        <v>85</v>
      </c>
      <c r="Y20" s="156" t="s">
        <v>24</v>
      </c>
      <c r="Z20" s="156" t="s">
        <v>313</v>
      </c>
      <c r="AA20" s="156">
        <v>2019</v>
      </c>
      <c r="AB20" s="52" t="s">
        <v>273</v>
      </c>
      <c r="AC20" s="155" t="s">
        <v>772</v>
      </c>
      <c r="AD20" s="113"/>
      <c r="AE20" s="701"/>
    </row>
    <row r="21" spans="1:31" ht="117.75" hidden="1" customHeight="1" thickBot="1" x14ac:dyDescent="0.3">
      <c r="A21" s="86" t="s">
        <v>29</v>
      </c>
      <c r="B21" s="77" t="s">
        <v>20</v>
      </c>
      <c r="C21" s="77" t="s">
        <v>494</v>
      </c>
      <c r="D21" s="213" t="s">
        <v>1024</v>
      </c>
      <c r="E21" s="81" t="s">
        <v>37</v>
      </c>
      <c r="F21" s="214">
        <v>1150</v>
      </c>
      <c r="G21" s="220" t="s">
        <v>48</v>
      </c>
      <c r="H21" s="213" t="s">
        <v>955</v>
      </c>
      <c r="I21" s="215" t="s">
        <v>911</v>
      </c>
      <c r="J21" s="216" t="s">
        <v>49</v>
      </c>
      <c r="K21" s="216" t="s">
        <v>946</v>
      </c>
      <c r="L21" s="214" t="s">
        <v>41</v>
      </c>
      <c r="M21" s="81" t="s">
        <v>42</v>
      </c>
      <c r="N21" s="249" t="s">
        <v>130</v>
      </c>
      <c r="O21" s="602">
        <v>120281.63</v>
      </c>
      <c r="P21" s="272">
        <v>90211.28</v>
      </c>
      <c r="Q21" s="217" t="s">
        <v>55</v>
      </c>
      <c r="R21" s="217">
        <v>0</v>
      </c>
      <c r="S21" s="217">
        <v>0</v>
      </c>
      <c r="T21" s="217">
        <v>2039.44</v>
      </c>
      <c r="U21" s="217">
        <v>130.65</v>
      </c>
      <c r="V21" s="217" t="s">
        <v>778</v>
      </c>
      <c r="W21" s="217" t="s">
        <v>84</v>
      </c>
      <c r="X21" s="217" t="s">
        <v>85</v>
      </c>
      <c r="Y21" s="217" t="s">
        <v>24</v>
      </c>
      <c r="Z21" s="217" t="s">
        <v>313</v>
      </c>
      <c r="AA21" s="217">
        <v>2019</v>
      </c>
      <c r="AB21" s="221" t="s">
        <v>273</v>
      </c>
      <c r="AC21" s="218" t="s">
        <v>772</v>
      </c>
      <c r="AD21" s="113"/>
      <c r="AE21" s="701"/>
    </row>
    <row r="22" spans="1:31" ht="117" hidden="1" customHeight="1" thickBot="1" x14ac:dyDescent="0.3">
      <c r="A22" s="48" t="s">
        <v>30</v>
      </c>
      <c r="B22" s="49" t="s">
        <v>20</v>
      </c>
      <c r="C22" s="49" t="s">
        <v>495</v>
      </c>
      <c r="D22" s="181" t="s">
        <v>59</v>
      </c>
      <c r="E22" s="150" t="s">
        <v>58</v>
      </c>
      <c r="F22" s="151">
        <v>1150</v>
      </c>
      <c r="G22" s="191" t="s">
        <v>50</v>
      </c>
      <c r="H22" s="181" t="s">
        <v>956</v>
      </c>
      <c r="I22" s="192" t="s">
        <v>912</v>
      </c>
      <c r="J22" s="190" t="s">
        <v>51</v>
      </c>
      <c r="K22" s="190" t="s">
        <v>951</v>
      </c>
      <c r="L22" s="151" t="s">
        <v>40</v>
      </c>
      <c r="M22" s="150" t="s">
        <v>42</v>
      </c>
      <c r="N22" s="248" t="s">
        <v>130</v>
      </c>
      <c r="O22" s="349">
        <v>260155.63</v>
      </c>
      <c r="P22" s="271">
        <v>195116.68</v>
      </c>
      <c r="Q22" s="156" t="s">
        <v>55</v>
      </c>
      <c r="R22" s="156">
        <v>0</v>
      </c>
      <c r="S22" s="156">
        <v>0</v>
      </c>
      <c r="T22" s="156">
        <v>4411.0200000000004</v>
      </c>
      <c r="U22" s="156">
        <v>282.55</v>
      </c>
      <c r="V22" s="156" t="s">
        <v>779</v>
      </c>
      <c r="W22" s="156" t="s">
        <v>84</v>
      </c>
      <c r="X22" s="156" t="s">
        <v>85</v>
      </c>
      <c r="Y22" s="156" t="s">
        <v>24</v>
      </c>
      <c r="Z22" s="156" t="s">
        <v>313</v>
      </c>
      <c r="AA22" s="156">
        <v>2019</v>
      </c>
      <c r="AB22" s="52" t="s">
        <v>273</v>
      </c>
      <c r="AC22" s="155" t="s">
        <v>772</v>
      </c>
      <c r="AD22" s="113"/>
      <c r="AE22" s="701"/>
    </row>
    <row r="23" spans="1:31" ht="117" hidden="1" customHeight="1" thickBot="1" x14ac:dyDescent="0.3">
      <c r="A23" s="86" t="s">
        <v>31</v>
      </c>
      <c r="B23" s="77" t="s">
        <v>20</v>
      </c>
      <c r="C23" s="77" t="s">
        <v>495</v>
      </c>
      <c r="D23" s="213" t="s">
        <v>60</v>
      </c>
      <c r="E23" s="81" t="s">
        <v>38</v>
      </c>
      <c r="F23" s="214">
        <v>1150</v>
      </c>
      <c r="G23" s="220" t="s">
        <v>52</v>
      </c>
      <c r="H23" s="213" t="s">
        <v>957</v>
      </c>
      <c r="I23" s="222" t="s">
        <v>496</v>
      </c>
      <c r="J23" s="216" t="s">
        <v>44</v>
      </c>
      <c r="K23" s="190" t="s">
        <v>952</v>
      </c>
      <c r="L23" s="214" t="s">
        <v>40</v>
      </c>
      <c r="M23" s="81" t="s">
        <v>42</v>
      </c>
      <c r="N23" s="249" t="s">
        <v>130</v>
      </c>
      <c r="O23" s="602">
        <v>155711.99</v>
      </c>
      <c r="P23" s="272">
        <v>116783.99</v>
      </c>
      <c r="Q23" s="217" t="s">
        <v>55</v>
      </c>
      <c r="R23" s="217">
        <v>0</v>
      </c>
      <c r="S23" s="217">
        <v>0</v>
      </c>
      <c r="T23" s="217">
        <v>2640.12</v>
      </c>
      <c r="U23" s="217">
        <v>169.15</v>
      </c>
      <c r="V23" s="217" t="s">
        <v>780</v>
      </c>
      <c r="W23" s="217" t="s">
        <v>84</v>
      </c>
      <c r="X23" s="217" t="s">
        <v>85</v>
      </c>
      <c r="Y23" s="217" t="s">
        <v>24</v>
      </c>
      <c r="Z23" s="217" t="s">
        <v>313</v>
      </c>
      <c r="AA23" s="217">
        <v>2019</v>
      </c>
      <c r="AB23" s="221" t="s">
        <v>273</v>
      </c>
      <c r="AC23" s="218" t="s">
        <v>772</v>
      </c>
      <c r="AD23" s="113"/>
      <c r="AE23" s="701"/>
    </row>
    <row r="24" spans="1:31" ht="122.25" hidden="1" customHeight="1" thickBot="1" x14ac:dyDescent="0.3">
      <c r="A24" s="48" t="s">
        <v>32</v>
      </c>
      <c r="B24" s="49" t="s">
        <v>20</v>
      </c>
      <c r="C24" s="49" t="s">
        <v>494</v>
      </c>
      <c r="D24" s="181" t="s">
        <v>61</v>
      </c>
      <c r="E24" s="150" t="s">
        <v>39</v>
      </c>
      <c r="F24" s="151">
        <v>1150</v>
      </c>
      <c r="G24" s="151" t="s">
        <v>53</v>
      </c>
      <c r="H24" s="181" t="s">
        <v>958</v>
      </c>
      <c r="I24" s="192" t="s">
        <v>497</v>
      </c>
      <c r="J24" s="190" t="s">
        <v>54</v>
      </c>
      <c r="K24" s="190" t="s">
        <v>947</v>
      </c>
      <c r="L24" s="151" t="s">
        <v>40</v>
      </c>
      <c r="M24" s="150" t="s">
        <v>42</v>
      </c>
      <c r="N24" s="248" t="s">
        <v>130</v>
      </c>
      <c r="O24" s="349">
        <v>414880.53</v>
      </c>
      <c r="P24" s="273">
        <v>311160.33</v>
      </c>
      <c r="Q24" s="156" t="s">
        <v>55</v>
      </c>
      <c r="R24" s="156">
        <v>0</v>
      </c>
      <c r="S24" s="156">
        <v>0</v>
      </c>
      <c r="T24" s="156">
        <v>7034.37</v>
      </c>
      <c r="U24" s="156">
        <v>450.65</v>
      </c>
      <c r="V24" s="156" t="s">
        <v>781</v>
      </c>
      <c r="W24" s="156" t="s">
        <v>84</v>
      </c>
      <c r="X24" s="156" t="s">
        <v>85</v>
      </c>
      <c r="Y24" s="156" t="s">
        <v>24</v>
      </c>
      <c r="Z24" s="156" t="s">
        <v>313</v>
      </c>
      <c r="AA24" s="156">
        <v>2019</v>
      </c>
      <c r="AB24" s="52" t="s">
        <v>273</v>
      </c>
      <c r="AC24" s="155" t="s">
        <v>772</v>
      </c>
      <c r="AD24" s="113"/>
      <c r="AE24" s="701"/>
    </row>
    <row r="25" spans="1:31" ht="102.75" hidden="1" customHeight="1" thickBot="1" x14ac:dyDescent="0.3">
      <c r="A25" s="48" t="s">
        <v>33</v>
      </c>
      <c r="B25" s="49" t="s">
        <v>20</v>
      </c>
      <c r="C25" s="49" t="s">
        <v>494</v>
      </c>
      <c r="D25" s="181" t="s">
        <v>228</v>
      </c>
      <c r="E25" s="152" t="s">
        <v>948</v>
      </c>
      <c r="F25" s="151" t="s">
        <v>126</v>
      </c>
      <c r="G25" s="151" t="s">
        <v>229</v>
      </c>
      <c r="H25" s="181" t="s">
        <v>230</v>
      </c>
      <c r="I25" s="192" t="s">
        <v>917</v>
      </c>
      <c r="J25" s="190" t="s">
        <v>231</v>
      </c>
      <c r="K25" s="190" t="s">
        <v>945</v>
      </c>
      <c r="L25" s="151" t="s">
        <v>232</v>
      </c>
      <c r="M25" s="150" t="s">
        <v>42</v>
      </c>
      <c r="N25" s="248" t="s">
        <v>130</v>
      </c>
      <c r="O25" s="349">
        <v>46584.78</v>
      </c>
      <c r="P25" s="271">
        <v>46584.78</v>
      </c>
      <c r="Q25" s="156" t="s">
        <v>233</v>
      </c>
      <c r="R25" s="156">
        <v>0</v>
      </c>
      <c r="S25" s="156">
        <v>0</v>
      </c>
      <c r="T25" s="156">
        <v>0</v>
      </c>
      <c r="U25" s="156">
        <v>0</v>
      </c>
      <c r="V25" s="156" t="s">
        <v>782</v>
      </c>
      <c r="W25" s="156" t="s">
        <v>84</v>
      </c>
      <c r="X25" s="156" t="s">
        <v>85</v>
      </c>
      <c r="Y25" s="156" t="s">
        <v>24</v>
      </c>
      <c r="Z25" s="156" t="s">
        <v>313</v>
      </c>
      <c r="AA25" s="156">
        <v>2019</v>
      </c>
      <c r="AB25" s="52" t="s">
        <v>273</v>
      </c>
      <c r="AC25" s="155" t="s">
        <v>772</v>
      </c>
      <c r="AD25" s="113"/>
      <c r="AE25" s="702"/>
    </row>
    <row r="26" spans="1:31" hidden="1" x14ac:dyDescent="0.25">
      <c r="A26" s="85" t="s">
        <v>34</v>
      </c>
      <c r="B26" s="98"/>
      <c r="C26" s="167"/>
      <c r="D26" s="168" t="s">
        <v>907</v>
      </c>
      <c r="E26" s="169"/>
      <c r="F26" s="169"/>
      <c r="G26" s="170"/>
      <c r="H26" s="171"/>
      <c r="I26" s="172"/>
      <c r="J26" s="173"/>
      <c r="K26" s="173"/>
      <c r="L26" s="169"/>
      <c r="M26" s="169"/>
      <c r="N26" s="169"/>
      <c r="O26" s="603"/>
      <c r="P26" s="174"/>
      <c r="Q26" s="175"/>
      <c r="R26" s="175"/>
      <c r="S26" s="175"/>
      <c r="T26" s="175"/>
      <c r="U26" s="175"/>
      <c r="V26" s="176"/>
      <c r="W26" s="175"/>
      <c r="X26" s="174"/>
      <c r="Y26" s="169"/>
      <c r="Z26" s="169"/>
      <c r="AA26" s="169"/>
      <c r="AB26" s="169"/>
      <c r="AC26" s="177"/>
      <c r="AD26" s="661"/>
      <c r="AE26" s="682"/>
    </row>
    <row r="27" spans="1:31" hidden="1" x14ac:dyDescent="0.25">
      <c r="A27" s="254"/>
      <c r="B27" s="97"/>
      <c r="C27" s="7"/>
      <c r="D27" s="130" t="s">
        <v>906</v>
      </c>
      <c r="E27" s="25"/>
      <c r="F27" s="25"/>
      <c r="G27" s="26"/>
      <c r="H27" s="29"/>
      <c r="I27" s="32"/>
      <c r="J27" s="30"/>
      <c r="K27" s="30"/>
      <c r="L27" s="25"/>
      <c r="M27" s="25"/>
      <c r="N27" s="25"/>
      <c r="O27" s="604"/>
      <c r="P27" s="28"/>
      <c r="Q27" s="27"/>
      <c r="R27" s="27"/>
      <c r="S27" s="27"/>
      <c r="T27" s="27"/>
      <c r="U27" s="27"/>
      <c r="V27" s="24"/>
      <c r="W27" s="27"/>
      <c r="X27" s="28"/>
      <c r="Y27" s="25"/>
      <c r="Z27" s="25"/>
      <c r="AA27" s="25"/>
      <c r="AB27" s="25"/>
      <c r="AC27" s="90"/>
      <c r="AD27" s="662"/>
      <c r="AE27" s="682"/>
    </row>
    <row r="28" spans="1:31" ht="138" hidden="1" customHeight="1" x14ac:dyDescent="0.25">
      <c r="A28" s="254"/>
      <c r="B28" s="5" t="s">
        <v>20</v>
      </c>
      <c r="C28" s="5" t="s">
        <v>494</v>
      </c>
      <c r="D28" s="223" t="s">
        <v>234</v>
      </c>
      <c r="E28" s="233" t="s">
        <v>514</v>
      </c>
      <c r="F28" s="224" t="s">
        <v>126</v>
      </c>
      <c r="G28" s="224" t="s">
        <v>251</v>
      </c>
      <c r="H28" s="223" t="s">
        <v>252</v>
      </c>
      <c r="I28" s="225" t="s">
        <v>476</v>
      </c>
      <c r="J28" s="226" t="s">
        <v>949</v>
      </c>
      <c r="K28" s="238" t="s">
        <v>960</v>
      </c>
      <c r="L28" s="39" t="s">
        <v>263</v>
      </c>
      <c r="M28" s="80" t="s">
        <v>42</v>
      </c>
      <c r="N28" s="263" t="s">
        <v>130</v>
      </c>
      <c r="O28" s="605">
        <v>1197040.29</v>
      </c>
      <c r="P28" s="266">
        <v>1197040.29</v>
      </c>
      <c r="Q28" s="75" t="s">
        <v>265</v>
      </c>
      <c r="R28" s="75"/>
      <c r="S28" s="75">
        <v>188748.24</v>
      </c>
      <c r="T28" s="75">
        <v>0</v>
      </c>
      <c r="U28" s="75">
        <v>0</v>
      </c>
      <c r="V28" s="773" t="s">
        <v>783</v>
      </c>
      <c r="W28" s="75" t="s">
        <v>84</v>
      </c>
      <c r="X28" s="19" t="s">
        <v>267</v>
      </c>
      <c r="Y28" s="39" t="s">
        <v>24</v>
      </c>
      <c r="Z28" s="39" t="s">
        <v>313</v>
      </c>
      <c r="AA28" s="80">
        <v>2019</v>
      </c>
      <c r="AB28" s="39" t="s">
        <v>273</v>
      </c>
      <c r="AC28" s="240" t="s">
        <v>772</v>
      </c>
      <c r="AD28" s="662"/>
      <c r="AE28" s="700" t="s">
        <v>1107</v>
      </c>
    </row>
    <row r="29" spans="1:31" ht="147" hidden="1" customHeight="1" x14ac:dyDescent="0.25">
      <c r="A29" s="254"/>
      <c r="B29" s="5" t="s">
        <v>20</v>
      </c>
      <c r="C29" s="5" t="s">
        <v>494</v>
      </c>
      <c r="D29" s="206" t="s">
        <v>235</v>
      </c>
      <c r="E29" s="207" t="s">
        <v>236</v>
      </c>
      <c r="F29" s="227" t="s">
        <v>126</v>
      </c>
      <c r="G29" s="227" t="s">
        <v>251</v>
      </c>
      <c r="H29" s="206" t="s">
        <v>253</v>
      </c>
      <c r="I29" s="228" t="s">
        <v>476</v>
      </c>
      <c r="J29" s="208" t="s">
        <v>961</v>
      </c>
      <c r="K29" s="252"/>
      <c r="L29" s="4" t="s">
        <v>263</v>
      </c>
      <c r="M29" s="260"/>
      <c r="N29" s="209" t="s">
        <v>130</v>
      </c>
      <c r="O29" s="210">
        <v>21159177.370000001</v>
      </c>
      <c r="P29" s="267">
        <v>21159177.372000001</v>
      </c>
      <c r="Q29" s="20" t="s">
        <v>266</v>
      </c>
      <c r="R29" s="20"/>
      <c r="S29" s="20">
        <v>3334857</v>
      </c>
      <c r="T29" s="20">
        <v>0</v>
      </c>
      <c r="U29" s="20">
        <v>0</v>
      </c>
      <c r="V29" s="730"/>
      <c r="W29" s="20" t="s">
        <v>84</v>
      </c>
      <c r="X29" s="3" t="s">
        <v>267</v>
      </c>
      <c r="Y29" s="4" t="s">
        <v>24</v>
      </c>
      <c r="Z29" s="4" t="s">
        <v>313</v>
      </c>
      <c r="AA29" s="260"/>
      <c r="AB29" s="4" t="s">
        <v>273</v>
      </c>
      <c r="AC29" s="262"/>
      <c r="AD29" s="662"/>
      <c r="AE29" s="701"/>
    </row>
    <row r="30" spans="1:31" ht="117" hidden="1" customHeight="1" x14ac:dyDescent="0.25">
      <c r="A30" s="254"/>
      <c r="B30" s="5" t="s">
        <v>20</v>
      </c>
      <c r="C30" s="5" t="s">
        <v>492</v>
      </c>
      <c r="D30" s="206" t="s">
        <v>237</v>
      </c>
      <c r="E30" s="207" t="s">
        <v>238</v>
      </c>
      <c r="F30" s="227" t="s">
        <v>126</v>
      </c>
      <c r="G30" s="227" t="s">
        <v>251</v>
      </c>
      <c r="H30" s="209" t="s">
        <v>254</v>
      </c>
      <c r="I30" s="228" t="s">
        <v>959</v>
      </c>
      <c r="J30" s="259" t="s">
        <v>264</v>
      </c>
      <c r="K30" s="252"/>
      <c r="L30" s="4" t="s">
        <v>119</v>
      </c>
      <c r="M30" s="260"/>
      <c r="N30" s="209" t="s">
        <v>130</v>
      </c>
      <c r="O30" s="210">
        <v>835515.1</v>
      </c>
      <c r="P30" s="267">
        <v>835515.1</v>
      </c>
      <c r="Q30" s="20" t="s">
        <v>266</v>
      </c>
      <c r="R30" s="20"/>
      <c r="S30" s="20">
        <v>131743.20000000001</v>
      </c>
      <c r="T30" s="20">
        <v>0</v>
      </c>
      <c r="U30" s="20">
        <v>0</v>
      </c>
      <c r="V30" s="730"/>
      <c r="W30" s="20" t="s">
        <v>84</v>
      </c>
      <c r="X30" s="3" t="s">
        <v>267</v>
      </c>
      <c r="Y30" s="4" t="s">
        <v>24</v>
      </c>
      <c r="Z30" s="4" t="s">
        <v>313</v>
      </c>
      <c r="AA30" s="260"/>
      <c r="AB30" s="4" t="s">
        <v>273</v>
      </c>
      <c r="AC30" s="262"/>
      <c r="AD30" s="662"/>
      <c r="AE30" s="701"/>
    </row>
    <row r="31" spans="1:31" ht="123.75" hidden="1" customHeight="1" x14ac:dyDescent="0.25">
      <c r="A31" s="254"/>
      <c r="B31" s="5" t="s">
        <v>20</v>
      </c>
      <c r="C31" s="5" t="s">
        <v>492</v>
      </c>
      <c r="D31" s="206" t="s">
        <v>239</v>
      </c>
      <c r="E31" s="207" t="s">
        <v>240</v>
      </c>
      <c r="F31" s="227" t="s">
        <v>126</v>
      </c>
      <c r="G31" s="227" t="s">
        <v>251</v>
      </c>
      <c r="H31" s="209" t="s">
        <v>255</v>
      </c>
      <c r="I31" s="228" t="s">
        <v>500</v>
      </c>
      <c r="J31" s="260"/>
      <c r="K31" s="252"/>
      <c r="L31" s="4" t="s">
        <v>119</v>
      </c>
      <c r="M31" s="260"/>
      <c r="N31" s="209" t="s">
        <v>130</v>
      </c>
      <c r="O31" s="210">
        <v>275718.03000000003</v>
      </c>
      <c r="P31" s="267">
        <v>275718.03000000003</v>
      </c>
      <c r="Q31" s="20" t="s">
        <v>266</v>
      </c>
      <c r="R31" s="20"/>
      <c r="S31" s="20">
        <v>32547.599999999999</v>
      </c>
      <c r="T31" s="20">
        <v>0</v>
      </c>
      <c r="U31" s="20">
        <v>0</v>
      </c>
      <c r="V31" s="730"/>
      <c r="W31" s="20" t="s">
        <v>84</v>
      </c>
      <c r="X31" s="3" t="s">
        <v>267</v>
      </c>
      <c r="Y31" s="4" t="s">
        <v>24</v>
      </c>
      <c r="Z31" s="4" t="s">
        <v>313</v>
      </c>
      <c r="AA31" s="260"/>
      <c r="AB31" s="4" t="s">
        <v>273</v>
      </c>
      <c r="AC31" s="262"/>
      <c r="AD31" s="662"/>
      <c r="AE31" s="701"/>
    </row>
    <row r="32" spans="1:31" ht="117" hidden="1" customHeight="1" x14ac:dyDescent="0.25">
      <c r="A32" s="254"/>
      <c r="B32" s="5" t="s">
        <v>20</v>
      </c>
      <c r="C32" s="5" t="s">
        <v>492</v>
      </c>
      <c r="D32" s="206" t="s">
        <v>241</v>
      </c>
      <c r="E32" s="207" t="s">
        <v>242</v>
      </c>
      <c r="F32" s="227" t="s">
        <v>126</v>
      </c>
      <c r="G32" s="227" t="s">
        <v>256</v>
      </c>
      <c r="H32" s="209" t="s">
        <v>257</v>
      </c>
      <c r="I32" s="228" t="s">
        <v>501</v>
      </c>
      <c r="J32" s="260"/>
      <c r="K32" s="252"/>
      <c r="L32" s="4" t="s">
        <v>119</v>
      </c>
      <c r="M32" s="260"/>
      <c r="N32" s="209" t="s">
        <v>130</v>
      </c>
      <c r="O32" s="210">
        <v>346855.81</v>
      </c>
      <c r="P32" s="267">
        <v>346855.81</v>
      </c>
      <c r="Q32" s="20" t="s">
        <v>266</v>
      </c>
      <c r="R32" s="20"/>
      <c r="S32" s="20">
        <v>41095.68</v>
      </c>
      <c r="T32" s="20">
        <v>0</v>
      </c>
      <c r="U32" s="20">
        <v>0</v>
      </c>
      <c r="V32" s="730"/>
      <c r="W32" s="20" t="s">
        <v>84</v>
      </c>
      <c r="X32" s="3" t="s">
        <v>267</v>
      </c>
      <c r="Y32" s="4" t="s">
        <v>24</v>
      </c>
      <c r="Z32" s="4" t="s">
        <v>313</v>
      </c>
      <c r="AA32" s="260"/>
      <c r="AB32" s="4" t="s">
        <v>273</v>
      </c>
      <c r="AC32" s="262"/>
      <c r="AD32" s="662"/>
      <c r="AE32" s="701"/>
    </row>
    <row r="33" spans="1:31" ht="106.5" hidden="1" customHeight="1" x14ac:dyDescent="0.25">
      <c r="A33" s="254"/>
      <c r="B33" s="5" t="s">
        <v>20</v>
      </c>
      <c r="C33" s="5" t="s">
        <v>492</v>
      </c>
      <c r="D33" s="206" t="s">
        <v>243</v>
      </c>
      <c r="E33" s="207" t="s">
        <v>244</v>
      </c>
      <c r="F33" s="227" t="s">
        <v>126</v>
      </c>
      <c r="G33" s="227" t="s">
        <v>251</v>
      </c>
      <c r="H33" s="209" t="s">
        <v>258</v>
      </c>
      <c r="I33" s="228" t="s">
        <v>502</v>
      </c>
      <c r="J33" s="260"/>
      <c r="K33" s="252"/>
      <c r="L33" s="4" t="s">
        <v>119</v>
      </c>
      <c r="M33" s="260"/>
      <c r="N33" s="209" t="s">
        <v>130</v>
      </c>
      <c r="O33" s="210">
        <v>687326.52</v>
      </c>
      <c r="P33" s="267">
        <v>687326.52</v>
      </c>
      <c r="Q33" s="20" t="s">
        <v>266</v>
      </c>
      <c r="R33" s="20"/>
      <c r="S33" s="20">
        <v>81137.039999999994</v>
      </c>
      <c r="T33" s="20">
        <v>0</v>
      </c>
      <c r="U33" s="20">
        <v>0</v>
      </c>
      <c r="V33" s="730"/>
      <c r="W33" s="20" t="s">
        <v>84</v>
      </c>
      <c r="X33" s="3" t="s">
        <v>267</v>
      </c>
      <c r="Y33" s="4" t="s">
        <v>24</v>
      </c>
      <c r="Z33" s="4" t="s">
        <v>313</v>
      </c>
      <c r="AA33" s="260"/>
      <c r="AB33" s="4" t="s">
        <v>273</v>
      </c>
      <c r="AC33" s="262"/>
      <c r="AD33" s="662"/>
      <c r="AE33" s="701"/>
    </row>
    <row r="34" spans="1:31" ht="124.5" hidden="1" customHeight="1" x14ac:dyDescent="0.25">
      <c r="A34" s="254"/>
      <c r="B34" s="5" t="s">
        <v>20</v>
      </c>
      <c r="C34" s="5" t="s">
        <v>492</v>
      </c>
      <c r="D34" s="206" t="s">
        <v>245</v>
      </c>
      <c r="E34" s="207" t="s">
        <v>246</v>
      </c>
      <c r="F34" s="227" t="s">
        <v>126</v>
      </c>
      <c r="G34" s="227" t="s">
        <v>259</v>
      </c>
      <c r="H34" s="209" t="s">
        <v>260</v>
      </c>
      <c r="I34" s="228" t="s">
        <v>503</v>
      </c>
      <c r="J34" s="260"/>
      <c r="K34" s="252"/>
      <c r="L34" s="4" t="s">
        <v>119</v>
      </c>
      <c r="M34" s="260"/>
      <c r="N34" s="209" t="s">
        <v>130</v>
      </c>
      <c r="O34" s="210">
        <v>395982.82</v>
      </c>
      <c r="P34" s="267">
        <v>395982.82</v>
      </c>
      <c r="Q34" s="20" t="s">
        <v>266</v>
      </c>
      <c r="R34" s="20"/>
      <c r="S34" s="20">
        <v>46744.68</v>
      </c>
      <c r="T34" s="20">
        <v>0</v>
      </c>
      <c r="U34" s="20">
        <v>0</v>
      </c>
      <c r="V34" s="730"/>
      <c r="W34" s="20" t="s">
        <v>84</v>
      </c>
      <c r="X34" s="3" t="s">
        <v>267</v>
      </c>
      <c r="Y34" s="4" t="s">
        <v>24</v>
      </c>
      <c r="Z34" s="4" t="s">
        <v>313</v>
      </c>
      <c r="AA34" s="260"/>
      <c r="AB34" s="4" t="s">
        <v>273</v>
      </c>
      <c r="AC34" s="262"/>
      <c r="AD34" s="662"/>
      <c r="AE34" s="701"/>
    </row>
    <row r="35" spans="1:31" ht="117" hidden="1" customHeight="1" x14ac:dyDescent="0.25">
      <c r="A35" s="254"/>
      <c r="B35" s="5" t="s">
        <v>20</v>
      </c>
      <c r="C35" s="5" t="s">
        <v>492</v>
      </c>
      <c r="D35" s="206" t="s">
        <v>247</v>
      </c>
      <c r="E35" s="207" t="s">
        <v>248</v>
      </c>
      <c r="F35" s="227" t="s">
        <v>126</v>
      </c>
      <c r="G35" s="227" t="s">
        <v>261</v>
      </c>
      <c r="H35" s="209" t="s">
        <v>262</v>
      </c>
      <c r="I35" s="228" t="s">
        <v>504</v>
      </c>
      <c r="J35" s="260"/>
      <c r="K35" s="252"/>
      <c r="L35" s="4" t="s">
        <v>41</v>
      </c>
      <c r="M35" s="260"/>
      <c r="N35" s="209" t="s">
        <v>130</v>
      </c>
      <c r="O35" s="210">
        <v>442205.76</v>
      </c>
      <c r="P35" s="267">
        <v>442205.76</v>
      </c>
      <c r="Q35" s="20" t="s">
        <v>266</v>
      </c>
      <c r="R35" s="20"/>
      <c r="S35" s="20">
        <v>92013</v>
      </c>
      <c r="T35" s="20">
        <v>0</v>
      </c>
      <c r="U35" s="20">
        <v>0</v>
      </c>
      <c r="V35" s="730"/>
      <c r="W35" s="20" t="s">
        <v>84</v>
      </c>
      <c r="X35" s="3" t="s">
        <v>267</v>
      </c>
      <c r="Y35" s="4" t="s">
        <v>24</v>
      </c>
      <c r="Z35" s="4" t="s">
        <v>313</v>
      </c>
      <c r="AA35" s="260"/>
      <c r="AB35" s="4" t="s">
        <v>273</v>
      </c>
      <c r="AC35" s="262"/>
      <c r="AD35" s="662"/>
      <c r="AE35" s="701"/>
    </row>
    <row r="36" spans="1:31" ht="122.25" hidden="1" customHeight="1" x14ac:dyDescent="0.25">
      <c r="A36" s="254"/>
      <c r="B36" s="5" t="s">
        <v>20</v>
      </c>
      <c r="C36" s="5" t="s">
        <v>499</v>
      </c>
      <c r="D36" s="318" t="s">
        <v>525</v>
      </c>
      <c r="E36" s="2" t="s">
        <v>530</v>
      </c>
      <c r="F36" s="214" t="s">
        <v>126</v>
      </c>
      <c r="G36" s="214" t="s">
        <v>251</v>
      </c>
      <c r="H36" s="2" t="s">
        <v>531</v>
      </c>
      <c r="I36" s="256" t="s">
        <v>476</v>
      </c>
      <c r="J36" s="261"/>
      <c r="K36" s="253"/>
      <c r="L36" s="39" t="s">
        <v>263</v>
      </c>
      <c r="M36" s="260"/>
      <c r="N36" s="263" t="s">
        <v>130</v>
      </c>
      <c r="O36" s="595">
        <v>1547911.75</v>
      </c>
      <c r="P36" s="129">
        <v>1547911.75</v>
      </c>
      <c r="Q36" s="20" t="s">
        <v>265</v>
      </c>
      <c r="R36" s="20"/>
      <c r="S36" s="20"/>
      <c r="T36" s="20">
        <v>0</v>
      </c>
      <c r="U36" s="20">
        <v>0</v>
      </c>
      <c r="V36" s="730"/>
      <c r="W36" s="6" t="s">
        <v>84</v>
      </c>
      <c r="X36" s="20" t="s">
        <v>267</v>
      </c>
      <c r="Y36" s="4" t="s">
        <v>24</v>
      </c>
      <c r="Z36" s="4" t="s">
        <v>313</v>
      </c>
      <c r="AA36" s="260"/>
      <c r="AB36" s="4" t="s">
        <v>273</v>
      </c>
      <c r="AC36" s="262"/>
      <c r="AD36" s="662"/>
      <c r="AE36" s="701"/>
    </row>
    <row r="37" spans="1:31" ht="18.75" hidden="1" customHeight="1" x14ac:dyDescent="0.25">
      <c r="A37" s="254"/>
      <c r="B37" s="97" t="s">
        <v>855</v>
      </c>
      <c r="C37" s="7"/>
      <c r="D37" s="257" t="s">
        <v>916</v>
      </c>
      <c r="E37" s="241"/>
      <c r="F37" s="242"/>
      <c r="G37" s="242"/>
      <c r="H37" s="243"/>
      <c r="I37" s="244"/>
      <c r="J37" s="245"/>
      <c r="K37" s="278"/>
      <c r="L37" s="25"/>
      <c r="M37" s="260"/>
      <c r="N37" s="25"/>
      <c r="O37" s="604"/>
      <c r="P37" s="268"/>
      <c r="Q37" s="235"/>
      <c r="R37" s="20"/>
      <c r="S37" s="20"/>
      <c r="T37" s="20"/>
      <c r="U37" s="20"/>
      <c r="V37" s="730"/>
      <c r="W37" s="20"/>
      <c r="X37" s="3"/>
      <c r="Y37" s="4"/>
      <c r="Z37" s="4"/>
      <c r="AA37" s="260"/>
      <c r="AB37" s="17"/>
      <c r="AC37" s="262"/>
      <c r="AD37" s="662"/>
      <c r="AE37" s="701"/>
    </row>
    <row r="38" spans="1:31" ht="127.5" hidden="1" customHeight="1" x14ac:dyDescent="0.25">
      <c r="A38" s="254"/>
      <c r="B38" s="5" t="s">
        <v>20</v>
      </c>
      <c r="C38" s="5" t="s">
        <v>492</v>
      </c>
      <c r="D38" s="282" t="s">
        <v>249</v>
      </c>
      <c r="E38" s="80" t="s">
        <v>250</v>
      </c>
      <c r="F38" s="236" t="s">
        <v>126</v>
      </c>
      <c r="G38" s="236" t="s">
        <v>251</v>
      </c>
      <c r="H38" s="246" t="s">
        <v>21</v>
      </c>
      <c r="I38" s="237" t="s">
        <v>477</v>
      </c>
      <c r="J38" s="15" t="s">
        <v>130</v>
      </c>
      <c r="K38" s="15" t="s">
        <v>130</v>
      </c>
      <c r="L38" s="38" t="s">
        <v>119</v>
      </c>
      <c r="M38" s="260"/>
      <c r="N38" s="22" t="s">
        <v>130</v>
      </c>
      <c r="O38" s="265">
        <v>408217.29</v>
      </c>
      <c r="P38" s="269">
        <v>408217.29</v>
      </c>
      <c r="Q38" s="20" t="s">
        <v>266</v>
      </c>
      <c r="R38" s="20"/>
      <c r="S38" s="20">
        <v>53716.92</v>
      </c>
      <c r="T38" s="20">
        <v>0</v>
      </c>
      <c r="U38" s="20">
        <v>0</v>
      </c>
      <c r="V38" s="730"/>
      <c r="W38" s="20" t="s">
        <v>84</v>
      </c>
      <c r="X38" s="3" t="s">
        <v>267</v>
      </c>
      <c r="Y38" s="4" t="s">
        <v>24</v>
      </c>
      <c r="Z38" s="4" t="s">
        <v>313</v>
      </c>
      <c r="AA38" s="260"/>
      <c r="AB38" s="4" t="s">
        <v>273</v>
      </c>
      <c r="AC38" s="262"/>
      <c r="AD38" s="662"/>
      <c r="AE38" s="701"/>
    </row>
    <row r="39" spans="1:31" ht="54" hidden="1" customHeight="1" x14ac:dyDescent="0.25">
      <c r="A39" s="254"/>
      <c r="B39" s="5" t="s">
        <v>20</v>
      </c>
      <c r="C39" s="5" t="s">
        <v>505</v>
      </c>
      <c r="D39" s="229" t="s">
        <v>526</v>
      </c>
      <c r="E39" s="234" t="s">
        <v>527</v>
      </c>
      <c r="F39" s="227" t="s">
        <v>126</v>
      </c>
      <c r="G39" s="227"/>
      <c r="H39" s="234" t="s">
        <v>533</v>
      </c>
      <c r="I39" s="230" t="s">
        <v>532</v>
      </c>
      <c r="J39" s="13" t="s">
        <v>130</v>
      </c>
      <c r="K39" s="13" t="s">
        <v>130</v>
      </c>
      <c r="L39" s="4" t="s">
        <v>119</v>
      </c>
      <c r="M39" s="260"/>
      <c r="N39" s="1" t="s">
        <v>130</v>
      </c>
      <c r="O39" s="211">
        <v>17055987.34</v>
      </c>
      <c r="P39" s="120">
        <v>6538128.3200000003</v>
      </c>
      <c r="Q39" s="20" t="s">
        <v>266</v>
      </c>
      <c r="R39" s="20"/>
      <c r="S39" s="20"/>
      <c r="T39" s="20">
        <v>0</v>
      </c>
      <c r="U39" s="20">
        <v>0</v>
      </c>
      <c r="V39" s="728"/>
      <c r="W39" s="6" t="s">
        <v>84</v>
      </c>
      <c r="X39" s="20" t="s">
        <v>267</v>
      </c>
      <c r="Y39" s="4" t="s">
        <v>24</v>
      </c>
      <c r="Z39" s="4" t="s">
        <v>313</v>
      </c>
      <c r="AA39" s="260"/>
      <c r="AB39" s="4" t="s">
        <v>273</v>
      </c>
      <c r="AC39" s="262"/>
      <c r="AD39" s="662"/>
      <c r="AE39" s="701"/>
    </row>
    <row r="40" spans="1:31" ht="29.25" hidden="1" customHeight="1" thickBot="1" x14ac:dyDescent="0.3">
      <c r="A40" s="254"/>
      <c r="B40" s="37" t="s">
        <v>20</v>
      </c>
      <c r="C40" s="37" t="s">
        <v>505</v>
      </c>
      <c r="D40" s="282" t="s">
        <v>528</v>
      </c>
      <c r="E40" s="283" t="s">
        <v>529</v>
      </c>
      <c r="F40" s="236" t="s">
        <v>126</v>
      </c>
      <c r="G40" s="236"/>
      <c r="H40" s="283" t="s">
        <v>534</v>
      </c>
      <c r="I40" s="284" t="s">
        <v>532</v>
      </c>
      <c r="J40" s="15" t="s">
        <v>130</v>
      </c>
      <c r="K40" s="15" t="s">
        <v>130</v>
      </c>
      <c r="L40" s="38" t="s">
        <v>119</v>
      </c>
      <c r="M40" s="260"/>
      <c r="N40" s="22" t="s">
        <v>130</v>
      </c>
      <c r="O40" s="326">
        <v>3333153.64</v>
      </c>
      <c r="P40" s="285">
        <v>431349.46</v>
      </c>
      <c r="Q40" s="21" t="s">
        <v>266</v>
      </c>
      <c r="R40" s="21"/>
      <c r="S40" s="21"/>
      <c r="T40" s="21">
        <v>0</v>
      </c>
      <c r="U40" s="21">
        <v>0</v>
      </c>
      <c r="V40" s="729"/>
      <c r="W40" s="79" t="s">
        <v>84</v>
      </c>
      <c r="X40" s="21" t="s">
        <v>267</v>
      </c>
      <c r="Y40" s="38" t="s">
        <v>24</v>
      </c>
      <c r="Z40" s="38" t="s">
        <v>313</v>
      </c>
      <c r="AA40" s="260"/>
      <c r="AB40" s="38" t="s">
        <v>273</v>
      </c>
      <c r="AC40" s="262"/>
      <c r="AD40" s="663"/>
      <c r="AE40" s="702"/>
    </row>
    <row r="41" spans="1:31" ht="23.25" hidden="1" customHeight="1" x14ac:dyDescent="0.25">
      <c r="A41" s="746" t="s">
        <v>203</v>
      </c>
      <c r="B41" s="287"/>
      <c r="C41" s="288"/>
      <c r="D41" s="289" t="s">
        <v>915</v>
      </c>
      <c r="E41" s="167"/>
      <c r="F41" s="169"/>
      <c r="G41" s="170"/>
      <c r="H41" s="292"/>
      <c r="I41" s="293"/>
      <c r="J41" s="169"/>
      <c r="K41" s="170"/>
      <c r="L41" s="169"/>
      <c r="M41" s="169"/>
      <c r="N41" s="169"/>
      <c r="O41" s="606"/>
      <c r="P41" s="175"/>
      <c r="Q41" s="175"/>
      <c r="R41" s="175"/>
      <c r="S41" s="175"/>
      <c r="T41" s="175"/>
      <c r="U41" s="175"/>
      <c r="V41" s="175"/>
      <c r="W41" s="294"/>
      <c r="X41" s="175"/>
      <c r="Y41" s="169"/>
      <c r="Z41" s="169"/>
      <c r="AA41" s="169"/>
      <c r="AB41" s="169"/>
      <c r="AC41" s="177"/>
      <c r="AD41" s="664"/>
      <c r="AE41" s="682"/>
    </row>
    <row r="42" spans="1:31" ht="20.25" hidden="1" customHeight="1" x14ac:dyDescent="0.25">
      <c r="A42" s="747"/>
      <c r="B42" s="286"/>
      <c r="C42" s="5"/>
      <c r="D42" s="23" t="s">
        <v>906</v>
      </c>
      <c r="E42" s="24"/>
      <c r="F42" s="25"/>
      <c r="G42" s="26"/>
      <c r="H42" s="33"/>
      <c r="I42" s="34"/>
      <c r="J42" s="25"/>
      <c r="K42" s="26"/>
      <c r="L42" s="25"/>
      <c r="M42" s="25"/>
      <c r="N42" s="25"/>
      <c r="O42" s="607"/>
      <c r="P42" s="27"/>
      <c r="Q42" s="27"/>
      <c r="R42" s="27"/>
      <c r="S42" s="27"/>
      <c r="T42" s="27"/>
      <c r="U42" s="27"/>
      <c r="V42" s="27"/>
      <c r="W42" s="31"/>
      <c r="X42" s="27"/>
      <c r="Y42" s="25"/>
      <c r="Z42" s="25"/>
      <c r="AA42" s="25"/>
      <c r="AB42" s="25"/>
      <c r="AC42" s="90"/>
      <c r="AD42" s="662"/>
      <c r="AE42" s="682"/>
    </row>
    <row r="43" spans="1:31" ht="166.5" hidden="1" customHeight="1" x14ac:dyDescent="0.25">
      <c r="A43" s="747"/>
      <c r="B43" s="5" t="s">
        <v>20</v>
      </c>
      <c r="C43" s="5" t="s">
        <v>506</v>
      </c>
      <c r="D43" s="206" t="s">
        <v>268</v>
      </c>
      <c r="E43" s="207" t="s">
        <v>269</v>
      </c>
      <c r="F43" s="227" t="s">
        <v>126</v>
      </c>
      <c r="G43" s="236" t="s">
        <v>270</v>
      </c>
      <c r="H43" s="206" t="s">
        <v>962</v>
      </c>
      <c r="I43" s="228" t="s">
        <v>507</v>
      </c>
      <c r="J43" s="208" t="s">
        <v>271</v>
      </c>
      <c r="K43" s="251" t="s">
        <v>964</v>
      </c>
      <c r="L43" s="4" t="s">
        <v>263</v>
      </c>
      <c r="M43" s="80" t="s">
        <v>23</v>
      </c>
      <c r="N43" s="209" t="s">
        <v>130</v>
      </c>
      <c r="O43" s="210">
        <v>227118.64</v>
      </c>
      <c r="P43" s="267">
        <v>187688.39</v>
      </c>
      <c r="Q43" s="20" t="s">
        <v>272</v>
      </c>
      <c r="R43" s="20"/>
      <c r="S43" s="20">
        <v>15762.46</v>
      </c>
      <c r="T43" s="20">
        <v>30863.88</v>
      </c>
      <c r="U43" s="20">
        <v>15052.5</v>
      </c>
      <c r="V43" s="730" t="s">
        <v>784</v>
      </c>
      <c r="W43" s="20" t="s">
        <v>84</v>
      </c>
      <c r="X43" s="3" t="s">
        <v>267</v>
      </c>
      <c r="Y43" s="4" t="s">
        <v>24</v>
      </c>
      <c r="Z43" s="4" t="s">
        <v>313</v>
      </c>
      <c r="AA43" s="758">
        <v>2019</v>
      </c>
      <c r="AB43" s="17" t="s">
        <v>273</v>
      </c>
      <c r="AC43" s="240" t="s">
        <v>772</v>
      </c>
      <c r="AD43" s="662"/>
      <c r="AE43" s="700" t="s">
        <v>1105</v>
      </c>
    </row>
    <row r="44" spans="1:31" ht="126.75" hidden="1" customHeight="1" x14ac:dyDescent="0.25">
      <c r="A44" s="747"/>
      <c r="B44" s="5" t="s">
        <v>20</v>
      </c>
      <c r="C44" s="5" t="s">
        <v>494</v>
      </c>
      <c r="D44" s="206" t="s">
        <v>274</v>
      </c>
      <c r="E44" s="207" t="s">
        <v>275</v>
      </c>
      <c r="F44" s="227" t="s">
        <v>126</v>
      </c>
      <c r="G44" s="214"/>
      <c r="H44" s="206" t="s">
        <v>966</v>
      </c>
      <c r="I44" s="228" t="s">
        <v>508</v>
      </c>
      <c r="J44" s="208" t="s">
        <v>284</v>
      </c>
      <c r="K44" s="252"/>
      <c r="L44" s="4" t="s">
        <v>263</v>
      </c>
      <c r="M44" s="260"/>
      <c r="N44" s="209" t="s">
        <v>130</v>
      </c>
      <c r="O44" s="210">
        <v>1597457.63</v>
      </c>
      <c r="P44" s="267">
        <v>1131532.52</v>
      </c>
      <c r="Q44" s="20" t="s">
        <v>266</v>
      </c>
      <c r="R44" s="20"/>
      <c r="S44" s="20">
        <v>382164.36</v>
      </c>
      <c r="T44" s="20">
        <v>370137.48</v>
      </c>
      <c r="U44" s="20">
        <v>89865.42</v>
      </c>
      <c r="V44" s="730"/>
      <c r="W44" s="20" t="s">
        <v>84</v>
      </c>
      <c r="X44" s="3" t="s">
        <v>267</v>
      </c>
      <c r="Y44" s="4" t="s">
        <v>24</v>
      </c>
      <c r="Z44" s="4" t="s">
        <v>313</v>
      </c>
      <c r="AA44" s="758"/>
      <c r="AB44" s="17" t="s">
        <v>273</v>
      </c>
      <c r="AC44" s="218"/>
      <c r="AD44" s="662"/>
      <c r="AE44" s="701"/>
    </row>
    <row r="45" spans="1:31" ht="129.75" hidden="1" customHeight="1" x14ac:dyDescent="0.25">
      <c r="A45" s="747"/>
      <c r="B45" s="5" t="s">
        <v>20</v>
      </c>
      <c r="C45" s="5" t="s">
        <v>492</v>
      </c>
      <c r="D45" s="206" t="s">
        <v>276</v>
      </c>
      <c r="E45" s="207" t="s">
        <v>277</v>
      </c>
      <c r="F45" s="227" t="s">
        <v>126</v>
      </c>
      <c r="G45" s="214"/>
      <c r="H45" s="206" t="s">
        <v>285</v>
      </c>
      <c r="I45" s="228" t="s">
        <v>509</v>
      </c>
      <c r="J45" s="208" t="s">
        <v>286</v>
      </c>
      <c r="K45" s="252"/>
      <c r="L45" s="4" t="s">
        <v>263</v>
      </c>
      <c r="M45" s="260"/>
      <c r="N45" s="209" t="s">
        <v>130</v>
      </c>
      <c r="O45" s="210">
        <v>777118.64</v>
      </c>
      <c r="P45" s="267">
        <v>777118.64</v>
      </c>
      <c r="Q45" s="20" t="s">
        <v>266</v>
      </c>
      <c r="R45" s="20"/>
      <c r="S45" s="20">
        <v>0</v>
      </c>
      <c r="T45" s="20">
        <v>0</v>
      </c>
      <c r="U45" s="20">
        <v>0</v>
      </c>
      <c r="V45" s="730"/>
      <c r="W45" s="20" t="s">
        <v>84</v>
      </c>
      <c r="X45" s="3" t="s">
        <v>267</v>
      </c>
      <c r="Y45" s="4" t="s">
        <v>24</v>
      </c>
      <c r="Z45" s="4" t="s">
        <v>313</v>
      </c>
      <c r="AA45" s="758"/>
      <c r="AB45" s="17" t="s">
        <v>273</v>
      </c>
      <c r="AC45" s="218"/>
      <c r="AD45" s="662"/>
      <c r="AE45" s="701"/>
    </row>
    <row r="46" spans="1:31" ht="126.75" hidden="1" customHeight="1" x14ac:dyDescent="0.25">
      <c r="A46" s="747"/>
      <c r="B46" s="5" t="s">
        <v>20</v>
      </c>
      <c r="C46" s="5" t="s">
        <v>492</v>
      </c>
      <c r="D46" s="206" t="s">
        <v>278</v>
      </c>
      <c r="E46" s="207" t="s">
        <v>279</v>
      </c>
      <c r="F46" s="227" t="s">
        <v>126</v>
      </c>
      <c r="G46" s="214"/>
      <c r="H46" s="206" t="s">
        <v>967</v>
      </c>
      <c r="I46" s="228" t="s">
        <v>509</v>
      </c>
      <c r="J46" s="208" t="s">
        <v>287</v>
      </c>
      <c r="K46" s="252"/>
      <c r="L46" s="4" t="s">
        <v>263</v>
      </c>
      <c r="M46" s="260"/>
      <c r="N46" s="209" t="s">
        <v>130</v>
      </c>
      <c r="O46" s="210">
        <v>691525.42</v>
      </c>
      <c r="P46" s="267">
        <v>691525.42</v>
      </c>
      <c r="Q46" s="20" t="s">
        <v>266</v>
      </c>
      <c r="R46" s="20"/>
      <c r="S46" s="20">
        <v>0</v>
      </c>
      <c r="T46" s="20">
        <v>0</v>
      </c>
      <c r="U46" s="20">
        <v>0</v>
      </c>
      <c r="V46" s="730"/>
      <c r="W46" s="20" t="s">
        <v>84</v>
      </c>
      <c r="X46" s="3" t="s">
        <v>267</v>
      </c>
      <c r="Y46" s="4" t="s">
        <v>24</v>
      </c>
      <c r="Z46" s="4" t="s">
        <v>313</v>
      </c>
      <c r="AA46" s="758"/>
      <c r="AB46" s="17" t="s">
        <v>273</v>
      </c>
      <c r="AC46" s="218"/>
      <c r="AD46" s="662"/>
      <c r="AE46" s="701"/>
    </row>
    <row r="47" spans="1:31" ht="132.75" hidden="1" customHeight="1" x14ac:dyDescent="0.25">
      <c r="A47" s="747"/>
      <c r="B47" s="5" t="s">
        <v>20</v>
      </c>
      <c r="C47" s="5" t="s">
        <v>494</v>
      </c>
      <c r="D47" s="206" t="s">
        <v>280</v>
      </c>
      <c r="E47" s="207" t="s">
        <v>281</v>
      </c>
      <c r="F47" s="227" t="s">
        <v>126</v>
      </c>
      <c r="G47" s="214"/>
      <c r="H47" s="206" t="s">
        <v>968</v>
      </c>
      <c r="I47" s="228" t="s">
        <v>510</v>
      </c>
      <c r="J47" s="208" t="s">
        <v>288</v>
      </c>
      <c r="K47" s="252"/>
      <c r="L47" s="4" t="s">
        <v>263</v>
      </c>
      <c r="M47" s="260"/>
      <c r="N47" s="209" t="s">
        <v>130</v>
      </c>
      <c r="O47" s="210">
        <v>6366101.6900000004</v>
      </c>
      <c r="P47" s="267">
        <v>6366101.6900000004</v>
      </c>
      <c r="Q47" s="20" t="s">
        <v>266</v>
      </c>
      <c r="R47" s="20"/>
      <c r="S47" s="20">
        <v>0</v>
      </c>
      <c r="T47" s="20">
        <v>0</v>
      </c>
      <c r="U47" s="20">
        <v>0</v>
      </c>
      <c r="V47" s="730"/>
      <c r="W47" s="20" t="s">
        <v>84</v>
      </c>
      <c r="X47" s="3" t="s">
        <v>267</v>
      </c>
      <c r="Y47" s="4" t="s">
        <v>24</v>
      </c>
      <c r="Z47" s="4" t="s">
        <v>313</v>
      </c>
      <c r="AA47" s="758"/>
      <c r="AB47" s="17" t="s">
        <v>273</v>
      </c>
      <c r="AC47" s="218"/>
      <c r="AD47" s="662"/>
      <c r="AE47" s="701"/>
    </row>
    <row r="48" spans="1:31" ht="139.5" hidden="1" customHeight="1" x14ac:dyDescent="0.25">
      <c r="A48" s="747"/>
      <c r="B48" s="5" t="s">
        <v>20</v>
      </c>
      <c r="C48" s="5" t="s">
        <v>494</v>
      </c>
      <c r="D48" s="206" t="s">
        <v>282</v>
      </c>
      <c r="E48" s="207" t="s">
        <v>283</v>
      </c>
      <c r="F48" s="227" t="s">
        <v>126</v>
      </c>
      <c r="G48" s="224"/>
      <c r="H48" s="206" t="s">
        <v>969</v>
      </c>
      <c r="I48" s="228" t="s">
        <v>511</v>
      </c>
      <c r="J48" s="208" t="s">
        <v>289</v>
      </c>
      <c r="K48" s="252"/>
      <c r="L48" s="4" t="s">
        <v>263</v>
      </c>
      <c r="M48" s="260"/>
      <c r="N48" s="209" t="s">
        <v>130</v>
      </c>
      <c r="O48" s="210">
        <v>2192372.88</v>
      </c>
      <c r="P48" s="267">
        <v>2070574.38</v>
      </c>
      <c r="Q48" s="20" t="s">
        <v>266</v>
      </c>
      <c r="R48" s="20"/>
      <c r="S48" s="20">
        <v>215981.98</v>
      </c>
      <c r="T48" s="20">
        <v>0</v>
      </c>
      <c r="U48" s="20">
        <v>0</v>
      </c>
      <c r="V48" s="730"/>
      <c r="W48" s="20" t="s">
        <v>84</v>
      </c>
      <c r="X48" s="3" t="s">
        <v>267</v>
      </c>
      <c r="Y48" s="4" t="s">
        <v>24</v>
      </c>
      <c r="Z48" s="4" t="s">
        <v>313</v>
      </c>
      <c r="AA48" s="758"/>
      <c r="AB48" s="17" t="s">
        <v>273</v>
      </c>
      <c r="AC48" s="218"/>
      <c r="AD48" s="662"/>
      <c r="AE48" s="701"/>
    </row>
    <row r="49" spans="1:31" ht="116.25" hidden="1" customHeight="1" thickBot="1" x14ac:dyDescent="0.3">
      <c r="A49" s="748"/>
      <c r="B49" s="44" t="s">
        <v>20</v>
      </c>
      <c r="C49" s="44" t="s">
        <v>774</v>
      </c>
      <c r="D49" s="140" t="s">
        <v>290</v>
      </c>
      <c r="E49" s="142" t="s">
        <v>291</v>
      </c>
      <c r="F49" s="232" t="s">
        <v>126</v>
      </c>
      <c r="G49" s="232" t="s">
        <v>292</v>
      </c>
      <c r="H49" s="231" t="s">
        <v>963</v>
      </c>
      <c r="I49" s="145" t="s">
        <v>130</v>
      </c>
      <c r="J49" s="281" t="s">
        <v>293</v>
      </c>
      <c r="K49" s="145" t="s">
        <v>130</v>
      </c>
      <c r="L49" s="45" t="s">
        <v>119</v>
      </c>
      <c r="M49" s="280"/>
      <c r="N49" s="146" t="s">
        <v>130</v>
      </c>
      <c r="O49" s="147">
        <v>24327000</v>
      </c>
      <c r="P49" s="275">
        <v>24327000</v>
      </c>
      <c r="Q49" s="47" t="s">
        <v>294</v>
      </c>
      <c r="R49" s="47"/>
      <c r="S49" s="47">
        <v>100085.75999999999</v>
      </c>
      <c r="T49" s="47">
        <v>203489.28</v>
      </c>
      <c r="U49" s="47">
        <v>101744.64</v>
      </c>
      <c r="V49" s="44" t="s">
        <v>785</v>
      </c>
      <c r="W49" s="47" t="s">
        <v>84</v>
      </c>
      <c r="X49" s="46" t="s">
        <v>267</v>
      </c>
      <c r="Y49" s="45" t="s">
        <v>24</v>
      </c>
      <c r="Z49" s="45" t="s">
        <v>313</v>
      </c>
      <c r="AA49" s="711"/>
      <c r="AB49" s="54" t="s">
        <v>273</v>
      </c>
      <c r="AC49" s="212"/>
      <c r="AD49" s="665"/>
      <c r="AE49" s="702"/>
    </row>
    <row r="50" spans="1:31" ht="135" hidden="1" customHeight="1" x14ac:dyDescent="0.25">
      <c r="A50" s="741" t="s">
        <v>204</v>
      </c>
      <c r="B50" s="40" t="s">
        <v>20</v>
      </c>
      <c r="C50" s="40" t="s">
        <v>494</v>
      </c>
      <c r="D50" s="131" t="s">
        <v>295</v>
      </c>
      <c r="E50" s="133" t="s">
        <v>296</v>
      </c>
      <c r="F50" s="295" t="s">
        <v>126</v>
      </c>
      <c r="G50" s="295" t="s">
        <v>298</v>
      </c>
      <c r="H50" s="131" t="s">
        <v>970</v>
      </c>
      <c r="I50" s="296" t="s">
        <v>512</v>
      </c>
      <c r="J50" s="135" t="s">
        <v>299</v>
      </c>
      <c r="K50" s="135" t="s">
        <v>300</v>
      </c>
      <c r="L50" s="41" t="s">
        <v>263</v>
      </c>
      <c r="M50" s="84" t="s">
        <v>301</v>
      </c>
      <c r="N50" s="297" t="s">
        <v>130</v>
      </c>
      <c r="O50" s="138">
        <v>3093220.34</v>
      </c>
      <c r="P50" s="274">
        <v>3093220.34</v>
      </c>
      <c r="Q50" s="43" t="s">
        <v>266</v>
      </c>
      <c r="R50" s="43"/>
      <c r="S50" s="43">
        <v>0</v>
      </c>
      <c r="T50" s="43">
        <v>0</v>
      </c>
      <c r="U50" s="43">
        <v>0</v>
      </c>
      <c r="V50" s="724" t="s">
        <v>786</v>
      </c>
      <c r="W50" s="43" t="s">
        <v>84</v>
      </c>
      <c r="X50" s="42" t="s">
        <v>267</v>
      </c>
      <c r="Y50" s="41" t="s">
        <v>24</v>
      </c>
      <c r="Z50" s="41" t="s">
        <v>313</v>
      </c>
      <c r="AA50" s="755">
        <v>2019</v>
      </c>
      <c r="AB50" s="53" t="s">
        <v>273</v>
      </c>
      <c r="AC50" s="194" t="s">
        <v>772</v>
      </c>
      <c r="AD50" s="664"/>
      <c r="AE50" s="700" t="s">
        <v>1105</v>
      </c>
    </row>
    <row r="51" spans="1:31" ht="96" hidden="1" customHeight="1" thickBot="1" x14ac:dyDescent="0.3">
      <c r="A51" s="743"/>
      <c r="B51" s="55" t="s">
        <v>20</v>
      </c>
      <c r="C51" s="44" t="s">
        <v>774</v>
      </c>
      <c r="D51" s="140" t="s">
        <v>290</v>
      </c>
      <c r="E51" s="142" t="s">
        <v>297</v>
      </c>
      <c r="F51" s="232" t="s">
        <v>126</v>
      </c>
      <c r="G51" s="232" t="s">
        <v>302</v>
      </c>
      <c r="H51" s="140" t="s">
        <v>971</v>
      </c>
      <c r="I51" s="291"/>
      <c r="J51" s="144" t="s">
        <v>303</v>
      </c>
      <c r="K51" s="290" t="s">
        <v>130</v>
      </c>
      <c r="L51" s="45" t="s">
        <v>119</v>
      </c>
      <c r="M51" s="78"/>
      <c r="N51" s="146" t="s">
        <v>130</v>
      </c>
      <c r="O51" s="147">
        <v>95739.33</v>
      </c>
      <c r="P51" s="269">
        <v>95739.33</v>
      </c>
      <c r="Q51" s="47" t="s">
        <v>304</v>
      </c>
      <c r="R51" s="47"/>
      <c r="S51" s="47">
        <v>0</v>
      </c>
      <c r="T51" s="47">
        <v>0</v>
      </c>
      <c r="U51" s="47">
        <v>0</v>
      </c>
      <c r="V51" s="725"/>
      <c r="W51" s="47" t="s">
        <v>84</v>
      </c>
      <c r="X51" s="46" t="s">
        <v>267</v>
      </c>
      <c r="Y51" s="45" t="s">
        <v>24</v>
      </c>
      <c r="Z51" s="45" t="s">
        <v>313</v>
      </c>
      <c r="AA51" s="756"/>
      <c r="AB51" s="54" t="s">
        <v>273</v>
      </c>
      <c r="AC51" s="212"/>
      <c r="AD51" s="665"/>
      <c r="AE51" s="702"/>
    </row>
    <row r="52" spans="1:31" ht="110.25" hidden="1" customHeight="1" x14ac:dyDescent="0.25">
      <c r="A52" s="741" t="s">
        <v>205</v>
      </c>
      <c r="B52" s="40" t="s">
        <v>20</v>
      </c>
      <c r="C52" s="40" t="s">
        <v>492</v>
      </c>
      <c r="D52" s="131" t="s">
        <v>484</v>
      </c>
      <c r="E52" s="133" t="s">
        <v>485</v>
      </c>
      <c r="F52" s="295" t="s">
        <v>126</v>
      </c>
      <c r="G52" s="295" t="s">
        <v>486</v>
      </c>
      <c r="H52" s="131" t="s">
        <v>972</v>
      </c>
      <c r="I52" s="296" t="s">
        <v>513</v>
      </c>
      <c r="J52" s="135" t="s">
        <v>487</v>
      </c>
      <c r="K52" s="135" t="s">
        <v>973</v>
      </c>
      <c r="L52" s="41" t="s">
        <v>232</v>
      </c>
      <c r="M52" s="84" t="s">
        <v>42</v>
      </c>
      <c r="N52" s="137" t="s">
        <v>130</v>
      </c>
      <c r="O52" s="138">
        <v>317000</v>
      </c>
      <c r="P52" s="266">
        <v>142103.35999999999</v>
      </c>
      <c r="Q52" s="43" t="s">
        <v>62</v>
      </c>
      <c r="R52" s="43"/>
      <c r="S52" s="43">
        <v>88692.24</v>
      </c>
      <c r="T52" s="43">
        <v>86057.64</v>
      </c>
      <c r="U52" s="43">
        <v>48670.09</v>
      </c>
      <c r="V52" s="724" t="s">
        <v>787</v>
      </c>
      <c r="W52" s="43" t="s">
        <v>84</v>
      </c>
      <c r="X52" s="42" t="s">
        <v>488</v>
      </c>
      <c r="Y52" s="41" t="s">
        <v>24</v>
      </c>
      <c r="Z52" s="41" t="s">
        <v>313</v>
      </c>
      <c r="AA52" s="755">
        <v>2019</v>
      </c>
      <c r="AB52" s="53" t="s">
        <v>273</v>
      </c>
      <c r="AC52" s="194" t="s">
        <v>772</v>
      </c>
      <c r="AD52" s="664"/>
      <c r="AE52" s="700" t="s">
        <v>1108</v>
      </c>
    </row>
    <row r="53" spans="1:31" ht="89.25" hidden="1" customHeight="1" thickBot="1" x14ac:dyDescent="0.3">
      <c r="A53" s="743"/>
      <c r="B53" s="44" t="s">
        <v>20</v>
      </c>
      <c r="C53" s="44" t="s">
        <v>774</v>
      </c>
      <c r="D53" s="140" t="s">
        <v>290</v>
      </c>
      <c r="E53" s="55" t="s">
        <v>965</v>
      </c>
      <c r="F53" s="232" t="s">
        <v>126</v>
      </c>
      <c r="G53" s="232" t="s">
        <v>486</v>
      </c>
      <c r="H53" s="562" t="s">
        <v>974</v>
      </c>
      <c r="I53" s="300" t="s">
        <v>130</v>
      </c>
      <c r="J53" s="281" t="s">
        <v>487</v>
      </c>
      <c r="K53" s="546" t="s">
        <v>130</v>
      </c>
      <c r="L53" s="45" t="s">
        <v>232</v>
      </c>
      <c r="M53" s="82"/>
      <c r="N53" s="146" t="s">
        <v>130</v>
      </c>
      <c r="O53" s="147">
        <v>317000</v>
      </c>
      <c r="P53" s="275">
        <v>142103.35999999999</v>
      </c>
      <c r="Q53" s="47" t="s">
        <v>62</v>
      </c>
      <c r="R53" s="47"/>
      <c r="S53" s="47">
        <v>88692.24</v>
      </c>
      <c r="T53" s="47">
        <v>86057.64</v>
      </c>
      <c r="U53" s="47">
        <v>48670.09</v>
      </c>
      <c r="V53" s="725"/>
      <c r="W53" s="47" t="s">
        <v>84</v>
      </c>
      <c r="X53" s="46" t="s">
        <v>488</v>
      </c>
      <c r="Y53" s="45" t="s">
        <v>24</v>
      </c>
      <c r="Z53" s="45" t="s">
        <v>313</v>
      </c>
      <c r="AA53" s="756"/>
      <c r="AB53" s="54" t="s">
        <v>273</v>
      </c>
      <c r="AC53" s="212"/>
      <c r="AD53" s="665"/>
      <c r="AE53" s="702"/>
    </row>
    <row r="54" spans="1:31" ht="120" hidden="1" customHeight="1" thickBot="1" x14ac:dyDescent="0.3">
      <c r="A54" s="547" t="s">
        <v>206</v>
      </c>
      <c r="B54" s="552" t="s">
        <v>20</v>
      </c>
      <c r="C54" s="552" t="s">
        <v>505</v>
      </c>
      <c r="D54" s="483" t="s">
        <v>528</v>
      </c>
      <c r="E54" s="463" t="s">
        <v>130</v>
      </c>
      <c r="F54" s="483" t="s">
        <v>560</v>
      </c>
      <c r="G54" s="193" t="s">
        <v>561</v>
      </c>
      <c r="H54" s="483" t="s">
        <v>562</v>
      </c>
      <c r="I54" s="563" t="s">
        <v>563</v>
      </c>
      <c r="J54" s="246" t="s">
        <v>130</v>
      </c>
      <c r="K54" s="246" t="s">
        <v>130</v>
      </c>
      <c r="L54" s="4" t="s">
        <v>119</v>
      </c>
      <c r="M54" s="555" t="s">
        <v>564</v>
      </c>
      <c r="N54" s="297" t="s">
        <v>130</v>
      </c>
      <c r="O54" s="337">
        <v>21048000</v>
      </c>
      <c r="P54" s="564">
        <v>21048000</v>
      </c>
      <c r="Q54" s="95" t="s">
        <v>266</v>
      </c>
      <c r="R54" s="95"/>
      <c r="S54" s="95"/>
      <c r="T54" s="95"/>
      <c r="U54" s="95"/>
      <c r="V54" s="518" t="s">
        <v>619</v>
      </c>
      <c r="W54" s="565" t="s">
        <v>84</v>
      </c>
      <c r="X54" s="95" t="s">
        <v>267</v>
      </c>
      <c r="Y54" s="83" t="s">
        <v>24</v>
      </c>
      <c r="Z54" s="83" t="s">
        <v>313</v>
      </c>
      <c r="AA54" s="555">
        <v>2020</v>
      </c>
      <c r="AB54" s="96" t="s">
        <v>565</v>
      </c>
      <c r="AC54" s="623" t="s">
        <v>1094</v>
      </c>
      <c r="AD54" s="113"/>
      <c r="AE54" s="682" t="s">
        <v>1109</v>
      </c>
    </row>
    <row r="55" spans="1:31" ht="92.25" hidden="1" customHeight="1" thickBot="1" x14ac:dyDescent="0.3">
      <c r="A55" s="48" t="s">
        <v>207</v>
      </c>
      <c r="B55" s="49" t="s">
        <v>20</v>
      </c>
      <c r="C55" s="49" t="s">
        <v>521</v>
      </c>
      <c r="D55" s="151" t="s">
        <v>861</v>
      </c>
      <c r="E55" s="463" t="s">
        <v>130</v>
      </c>
      <c r="F55" s="576" t="s">
        <v>21</v>
      </c>
      <c r="G55" s="149" t="s">
        <v>607</v>
      </c>
      <c r="H55" s="151" t="s">
        <v>862</v>
      </c>
      <c r="I55" s="613" t="s">
        <v>919</v>
      </c>
      <c r="J55" s="578"/>
      <c r="K55" s="153" t="s">
        <v>130</v>
      </c>
      <c r="L55" s="4" t="s">
        <v>119</v>
      </c>
      <c r="M55" s="150" t="s">
        <v>620</v>
      </c>
      <c r="N55" s="248" t="s">
        <v>130</v>
      </c>
      <c r="O55" s="316">
        <v>819046.61</v>
      </c>
      <c r="P55" s="317">
        <v>819046.61</v>
      </c>
      <c r="Q55" s="577" t="s">
        <v>114</v>
      </c>
      <c r="R55" s="578" t="s">
        <v>856</v>
      </c>
      <c r="S55" s="578" t="s">
        <v>856</v>
      </c>
      <c r="T55" s="316">
        <v>348351.54</v>
      </c>
      <c r="U55" s="316">
        <v>153438.79</v>
      </c>
      <c r="V55" s="351" t="s">
        <v>619</v>
      </c>
      <c r="W55" s="153" t="s">
        <v>119</v>
      </c>
      <c r="X55" s="153" t="s">
        <v>120</v>
      </c>
      <c r="Y55" s="153" t="s">
        <v>858</v>
      </c>
      <c r="Z55" s="150" t="s">
        <v>313</v>
      </c>
      <c r="AA55" s="578">
        <v>2020</v>
      </c>
      <c r="AB55" s="150" t="s">
        <v>864</v>
      </c>
      <c r="AC55" s="623" t="s">
        <v>1048</v>
      </c>
      <c r="AD55" s="666"/>
      <c r="AE55" s="700" t="s">
        <v>1110</v>
      </c>
    </row>
    <row r="56" spans="1:31" ht="65.099999999999994" hidden="1" customHeight="1" thickBot="1" x14ac:dyDescent="0.3">
      <c r="A56" s="774" t="s">
        <v>208</v>
      </c>
      <c r="B56" s="553" t="s">
        <v>20</v>
      </c>
      <c r="C56" s="553" t="s">
        <v>521</v>
      </c>
      <c r="D56" s="566" t="s">
        <v>608</v>
      </c>
      <c r="E56" s="567" t="s">
        <v>21</v>
      </c>
      <c r="F56" s="568"/>
      <c r="G56" s="566" t="s">
        <v>607</v>
      </c>
      <c r="H56" s="224" t="s">
        <v>609</v>
      </c>
      <c r="I56" s="321" t="s">
        <v>857</v>
      </c>
      <c r="J56" s="319" t="s">
        <v>130</v>
      </c>
      <c r="K56" s="612" t="s">
        <v>130</v>
      </c>
      <c r="L56" s="609" t="s">
        <v>1036</v>
      </c>
      <c r="M56" s="558" t="s">
        <v>570</v>
      </c>
      <c r="N56" s="249" t="s">
        <v>130</v>
      </c>
      <c r="O56" s="569">
        <v>645600</v>
      </c>
      <c r="P56" s="570">
        <v>645600</v>
      </c>
      <c r="Q56" s="571" t="s">
        <v>114</v>
      </c>
      <c r="R56" s="572" t="s">
        <v>856</v>
      </c>
      <c r="S56" s="572" t="s">
        <v>856</v>
      </c>
      <c r="T56" s="573">
        <v>348351.54</v>
      </c>
      <c r="U56" s="573">
        <v>153438.79</v>
      </c>
      <c r="V56" s="574" t="s">
        <v>619</v>
      </c>
      <c r="W56" s="575" t="s">
        <v>84</v>
      </c>
      <c r="X56" s="75" t="s">
        <v>120</v>
      </c>
      <c r="Y56" s="75" t="s">
        <v>858</v>
      </c>
      <c r="Z56" s="39" t="s">
        <v>313</v>
      </c>
      <c r="AA56" s="757">
        <v>2020</v>
      </c>
      <c r="AB56" s="39" t="s">
        <v>26</v>
      </c>
      <c r="AC56" s="623" t="s">
        <v>1048</v>
      </c>
      <c r="AD56" s="176"/>
      <c r="AE56" s="701"/>
    </row>
    <row r="57" spans="1:31" ht="65.099999999999994" hidden="1" customHeight="1" x14ac:dyDescent="0.25">
      <c r="A57" s="747"/>
      <c r="B57" s="5" t="s">
        <v>20</v>
      </c>
      <c r="C57" s="5" t="s">
        <v>521</v>
      </c>
      <c r="D57" s="229" t="s">
        <v>608</v>
      </c>
      <c r="E57" s="507" t="s">
        <v>21</v>
      </c>
      <c r="F57" s="306"/>
      <c r="G57" s="229" t="s">
        <v>607</v>
      </c>
      <c r="H57" s="227" t="s">
        <v>609</v>
      </c>
      <c r="I57" s="321"/>
      <c r="J57" s="319"/>
      <c r="K57" s="612"/>
      <c r="L57" s="609" t="s">
        <v>1036</v>
      </c>
      <c r="M57" s="81"/>
      <c r="N57" s="504"/>
      <c r="O57" s="312">
        <v>645600</v>
      </c>
      <c r="P57" s="313">
        <v>645600</v>
      </c>
      <c r="Q57" s="10" t="s">
        <v>114</v>
      </c>
      <c r="R57" s="9" t="s">
        <v>856</v>
      </c>
      <c r="S57" s="9" t="s">
        <v>856</v>
      </c>
      <c r="T57" s="35">
        <v>348351.54</v>
      </c>
      <c r="U57" s="35">
        <v>153438.79</v>
      </c>
      <c r="V57" s="11" t="s">
        <v>619</v>
      </c>
      <c r="W57" s="6" t="s">
        <v>84</v>
      </c>
      <c r="X57" s="20" t="s">
        <v>120</v>
      </c>
      <c r="Y57" s="20" t="s">
        <v>858</v>
      </c>
      <c r="Z57" s="4" t="s">
        <v>313</v>
      </c>
      <c r="AA57" s="758"/>
      <c r="AB57" s="4" t="s">
        <v>26</v>
      </c>
      <c r="AC57" s="217"/>
      <c r="AD57" s="24"/>
      <c r="AE57" s="701"/>
    </row>
    <row r="58" spans="1:31" ht="65.099999999999994" hidden="1" customHeight="1" x14ac:dyDescent="0.25">
      <c r="A58" s="747"/>
      <c r="B58" s="5" t="s">
        <v>20</v>
      </c>
      <c r="C58" s="5" t="s">
        <v>521</v>
      </c>
      <c r="D58" s="229" t="s">
        <v>608</v>
      </c>
      <c r="E58" s="507" t="s">
        <v>21</v>
      </c>
      <c r="F58" s="306"/>
      <c r="G58" s="229" t="s">
        <v>607</v>
      </c>
      <c r="H58" s="227" t="s">
        <v>609</v>
      </c>
      <c r="I58" s="321"/>
      <c r="J58" s="319"/>
      <c r="K58" s="612"/>
      <c r="L58" s="609" t="s">
        <v>1036</v>
      </c>
      <c r="M58" s="81"/>
      <c r="N58" s="504"/>
      <c r="O58" s="312">
        <v>645600</v>
      </c>
      <c r="P58" s="313">
        <v>645600</v>
      </c>
      <c r="Q58" s="10" t="s">
        <v>114</v>
      </c>
      <c r="R58" s="9" t="s">
        <v>856</v>
      </c>
      <c r="S58" s="9" t="s">
        <v>856</v>
      </c>
      <c r="T58" s="35">
        <v>348351.54</v>
      </c>
      <c r="U58" s="35">
        <v>153438.79</v>
      </c>
      <c r="V58" s="11" t="s">
        <v>619</v>
      </c>
      <c r="W58" s="6" t="s">
        <v>84</v>
      </c>
      <c r="X58" s="20" t="s">
        <v>120</v>
      </c>
      <c r="Y58" s="20" t="s">
        <v>858</v>
      </c>
      <c r="Z58" s="4" t="s">
        <v>313</v>
      </c>
      <c r="AA58" s="758"/>
      <c r="AB58" s="4" t="s">
        <v>26</v>
      </c>
      <c r="AC58" s="217"/>
      <c r="AD58" s="662"/>
      <c r="AE58" s="701"/>
    </row>
    <row r="59" spans="1:31" ht="65.099999999999994" hidden="1" customHeight="1" x14ac:dyDescent="0.25">
      <c r="A59" s="747"/>
      <c r="B59" s="5" t="s">
        <v>20</v>
      </c>
      <c r="C59" s="5" t="s">
        <v>521</v>
      </c>
      <c r="D59" s="229" t="s">
        <v>610</v>
      </c>
      <c r="E59" s="507" t="s">
        <v>21</v>
      </c>
      <c r="F59" s="306"/>
      <c r="G59" s="229" t="s">
        <v>607</v>
      </c>
      <c r="H59" s="227" t="s">
        <v>611</v>
      </c>
      <c r="I59" s="321"/>
      <c r="J59" s="319"/>
      <c r="K59" s="612"/>
      <c r="L59" s="609" t="s">
        <v>1036</v>
      </c>
      <c r="M59" s="81"/>
      <c r="N59" s="504"/>
      <c r="O59" s="312">
        <v>768000</v>
      </c>
      <c r="P59" s="313">
        <v>768000</v>
      </c>
      <c r="Q59" s="10" t="s">
        <v>114</v>
      </c>
      <c r="R59" s="9" t="s">
        <v>856</v>
      </c>
      <c r="S59" s="9" t="s">
        <v>856</v>
      </c>
      <c r="T59" s="35">
        <v>348351.54</v>
      </c>
      <c r="U59" s="35">
        <v>153438.79</v>
      </c>
      <c r="V59" s="11" t="s">
        <v>619</v>
      </c>
      <c r="W59" s="6" t="s">
        <v>84</v>
      </c>
      <c r="X59" s="20" t="s">
        <v>120</v>
      </c>
      <c r="Y59" s="20" t="s">
        <v>858</v>
      </c>
      <c r="Z59" s="4" t="s">
        <v>313</v>
      </c>
      <c r="AA59" s="758"/>
      <c r="AB59" s="4" t="s">
        <v>26</v>
      </c>
      <c r="AC59" s="217"/>
      <c r="AD59" s="662"/>
      <c r="AE59" s="701"/>
    </row>
    <row r="60" spans="1:31" ht="65.099999999999994" hidden="1" customHeight="1" x14ac:dyDescent="0.25">
      <c r="A60" s="747"/>
      <c r="B60" s="5" t="s">
        <v>20</v>
      </c>
      <c r="C60" s="5" t="s">
        <v>521</v>
      </c>
      <c r="D60" s="229" t="s">
        <v>612</v>
      </c>
      <c r="E60" s="507" t="s">
        <v>21</v>
      </c>
      <c r="F60" s="306"/>
      <c r="G60" s="229" t="s">
        <v>607</v>
      </c>
      <c r="H60" s="227" t="s">
        <v>613</v>
      </c>
      <c r="I60" s="321"/>
      <c r="J60" s="319"/>
      <c r="K60" s="612"/>
      <c r="L60" s="609" t="s">
        <v>1036</v>
      </c>
      <c r="M60" s="81"/>
      <c r="N60" s="504"/>
      <c r="O60" s="312">
        <v>951186.44000000006</v>
      </c>
      <c r="P60" s="313">
        <v>951186.44000000006</v>
      </c>
      <c r="Q60" s="10" t="s">
        <v>114</v>
      </c>
      <c r="R60" s="9" t="s">
        <v>856</v>
      </c>
      <c r="S60" s="9" t="s">
        <v>856</v>
      </c>
      <c r="T60" s="35">
        <v>348351.54</v>
      </c>
      <c r="U60" s="35">
        <v>153438.79</v>
      </c>
      <c r="V60" s="11" t="s">
        <v>619</v>
      </c>
      <c r="W60" s="6" t="s">
        <v>84</v>
      </c>
      <c r="X60" s="20" t="s">
        <v>120</v>
      </c>
      <c r="Y60" s="20" t="s">
        <v>858</v>
      </c>
      <c r="Z60" s="4" t="s">
        <v>313</v>
      </c>
      <c r="AA60" s="758"/>
      <c r="AB60" s="4" t="s">
        <v>26</v>
      </c>
      <c r="AC60" s="217"/>
      <c r="AD60" s="662"/>
      <c r="AE60" s="701"/>
    </row>
    <row r="61" spans="1:31" ht="65.099999999999994" hidden="1" customHeight="1" x14ac:dyDescent="0.25">
      <c r="A61" s="747"/>
      <c r="B61" s="5" t="s">
        <v>20</v>
      </c>
      <c r="C61" s="5" t="s">
        <v>521</v>
      </c>
      <c r="D61" s="229" t="s">
        <v>612</v>
      </c>
      <c r="E61" s="507" t="s">
        <v>21</v>
      </c>
      <c r="F61" s="306"/>
      <c r="G61" s="229" t="s">
        <v>607</v>
      </c>
      <c r="H61" s="227" t="s">
        <v>613</v>
      </c>
      <c r="I61" s="321"/>
      <c r="J61" s="319"/>
      <c r="K61" s="612"/>
      <c r="L61" s="609" t="s">
        <v>1036</v>
      </c>
      <c r="M61" s="81"/>
      <c r="N61" s="504"/>
      <c r="O61" s="312">
        <v>951186.44000000006</v>
      </c>
      <c r="P61" s="313">
        <v>951186.44000000006</v>
      </c>
      <c r="Q61" s="10" t="s">
        <v>114</v>
      </c>
      <c r="R61" s="9" t="s">
        <v>856</v>
      </c>
      <c r="S61" s="9" t="s">
        <v>856</v>
      </c>
      <c r="T61" s="35">
        <v>348351.54</v>
      </c>
      <c r="U61" s="35">
        <v>153438.79</v>
      </c>
      <c r="V61" s="11" t="s">
        <v>619</v>
      </c>
      <c r="W61" s="6" t="s">
        <v>84</v>
      </c>
      <c r="X61" s="20" t="s">
        <v>120</v>
      </c>
      <c r="Y61" s="20" t="s">
        <v>858</v>
      </c>
      <c r="Z61" s="4" t="s">
        <v>313</v>
      </c>
      <c r="AA61" s="758"/>
      <c r="AB61" s="4" t="s">
        <v>26</v>
      </c>
      <c r="AC61" s="217"/>
      <c r="AD61" s="662"/>
      <c r="AE61" s="701"/>
    </row>
    <row r="62" spans="1:31" ht="65.099999999999994" hidden="1" customHeight="1" x14ac:dyDescent="0.25">
      <c r="A62" s="747"/>
      <c r="B62" s="5" t="s">
        <v>20</v>
      </c>
      <c r="C62" s="5" t="s">
        <v>521</v>
      </c>
      <c r="D62" s="229" t="s">
        <v>612</v>
      </c>
      <c r="E62" s="507" t="s">
        <v>21</v>
      </c>
      <c r="F62" s="306"/>
      <c r="G62" s="229" t="s">
        <v>607</v>
      </c>
      <c r="H62" s="227" t="s">
        <v>613</v>
      </c>
      <c r="I62" s="321"/>
      <c r="J62" s="319"/>
      <c r="K62" s="612"/>
      <c r="L62" s="609" t="s">
        <v>1036</v>
      </c>
      <c r="M62" s="81"/>
      <c r="N62" s="504"/>
      <c r="O62" s="312">
        <v>951186.44000000006</v>
      </c>
      <c r="P62" s="313">
        <v>951186.44000000006</v>
      </c>
      <c r="Q62" s="10" t="s">
        <v>114</v>
      </c>
      <c r="R62" s="9" t="s">
        <v>856</v>
      </c>
      <c r="S62" s="9" t="s">
        <v>856</v>
      </c>
      <c r="T62" s="35">
        <v>348351.54</v>
      </c>
      <c r="U62" s="35">
        <v>153438.79</v>
      </c>
      <c r="V62" s="11" t="s">
        <v>619</v>
      </c>
      <c r="W62" s="6" t="s">
        <v>84</v>
      </c>
      <c r="X62" s="20" t="s">
        <v>120</v>
      </c>
      <c r="Y62" s="20" t="s">
        <v>858</v>
      </c>
      <c r="Z62" s="4" t="s">
        <v>313</v>
      </c>
      <c r="AA62" s="758"/>
      <c r="AB62" s="4" t="s">
        <v>26</v>
      </c>
      <c r="AC62" s="217"/>
      <c r="AD62" s="662"/>
      <c r="AE62" s="701"/>
    </row>
    <row r="63" spans="1:31" ht="65.099999999999994" hidden="1" customHeight="1" x14ac:dyDescent="0.25">
      <c r="A63" s="747"/>
      <c r="B63" s="5" t="s">
        <v>20</v>
      </c>
      <c r="C63" s="5" t="s">
        <v>521</v>
      </c>
      <c r="D63" s="229" t="s">
        <v>612</v>
      </c>
      <c r="E63" s="507" t="s">
        <v>21</v>
      </c>
      <c r="F63" s="306"/>
      <c r="G63" s="229" t="s">
        <v>607</v>
      </c>
      <c r="H63" s="227" t="s">
        <v>613</v>
      </c>
      <c r="I63" s="321"/>
      <c r="J63" s="319"/>
      <c r="K63" s="612"/>
      <c r="L63" s="609" t="s">
        <v>1036</v>
      </c>
      <c r="M63" s="81"/>
      <c r="N63" s="504"/>
      <c r="O63" s="312">
        <v>951186.44000000006</v>
      </c>
      <c r="P63" s="313">
        <v>951186.44000000006</v>
      </c>
      <c r="Q63" s="10" t="s">
        <v>114</v>
      </c>
      <c r="R63" s="9" t="s">
        <v>856</v>
      </c>
      <c r="S63" s="9" t="s">
        <v>856</v>
      </c>
      <c r="T63" s="35">
        <v>348351.54</v>
      </c>
      <c r="U63" s="35">
        <v>153438.79</v>
      </c>
      <c r="V63" s="11" t="s">
        <v>619</v>
      </c>
      <c r="W63" s="6" t="s">
        <v>84</v>
      </c>
      <c r="X63" s="20" t="s">
        <v>120</v>
      </c>
      <c r="Y63" s="20" t="s">
        <v>858</v>
      </c>
      <c r="Z63" s="4" t="s">
        <v>313</v>
      </c>
      <c r="AA63" s="758"/>
      <c r="AB63" s="4" t="s">
        <v>26</v>
      </c>
      <c r="AC63" s="217"/>
      <c r="AD63" s="662"/>
      <c r="AE63" s="701"/>
    </row>
    <row r="64" spans="1:31" ht="65.099999999999994" hidden="1" customHeight="1" x14ac:dyDescent="0.25">
      <c r="A64" s="747"/>
      <c r="B64" s="5" t="s">
        <v>20</v>
      </c>
      <c r="C64" s="5" t="s">
        <v>521</v>
      </c>
      <c r="D64" s="229" t="s">
        <v>612</v>
      </c>
      <c r="E64" s="507" t="s">
        <v>21</v>
      </c>
      <c r="F64" s="306"/>
      <c r="G64" s="229" t="s">
        <v>607</v>
      </c>
      <c r="H64" s="227" t="s">
        <v>613</v>
      </c>
      <c r="I64" s="321"/>
      <c r="J64" s="319"/>
      <c r="K64" s="612"/>
      <c r="L64" s="609" t="s">
        <v>1036</v>
      </c>
      <c r="M64" s="81"/>
      <c r="N64" s="504"/>
      <c r="O64" s="312">
        <v>951186.44000000006</v>
      </c>
      <c r="P64" s="313">
        <v>951186.44000000006</v>
      </c>
      <c r="Q64" s="10" t="s">
        <v>114</v>
      </c>
      <c r="R64" s="9" t="s">
        <v>856</v>
      </c>
      <c r="S64" s="9" t="s">
        <v>856</v>
      </c>
      <c r="T64" s="35">
        <v>348351.54</v>
      </c>
      <c r="U64" s="35">
        <v>153438.79</v>
      </c>
      <c r="V64" s="11" t="s">
        <v>619</v>
      </c>
      <c r="W64" s="6" t="s">
        <v>84</v>
      </c>
      <c r="X64" s="20" t="s">
        <v>120</v>
      </c>
      <c r="Y64" s="20" t="s">
        <v>858</v>
      </c>
      <c r="Z64" s="4" t="s">
        <v>313</v>
      </c>
      <c r="AA64" s="758"/>
      <c r="AB64" s="4" t="s">
        <v>26</v>
      </c>
      <c r="AC64" s="217"/>
      <c r="AD64" s="662"/>
      <c r="AE64" s="701"/>
    </row>
    <row r="65" spans="1:31" ht="65.099999999999994" hidden="1" customHeight="1" x14ac:dyDescent="0.25">
      <c r="A65" s="747"/>
      <c r="B65" s="5" t="s">
        <v>20</v>
      </c>
      <c r="C65" s="5" t="s">
        <v>521</v>
      </c>
      <c r="D65" s="229" t="s">
        <v>612</v>
      </c>
      <c r="E65" s="507" t="s">
        <v>21</v>
      </c>
      <c r="F65" s="306"/>
      <c r="G65" s="229" t="s">
        <v>607</v>
      </c>
      <c r="H65" s="227" t="s">
        <v>613</v>
      </c>
      <c r="I65" s="321"/>
      <c r="J65" s="319"/>
      <c r="K65" s="612"/>
      <c r="L65" s="609" t="s">
        <v>1036</v>
      </c>
      <c r="M65" s="81"/>
      <c r="N65" s="504"/>
      <c r="O65" s="312">
        <v>951186.44000000006</v>
      </c>
      <c r="P65" s="313">
        <v>951186.44000000006</v>
      </c>
      <c r="Q65" s="10" t="s">
        <v>114</v>
      </c>
      <c r="R65" s="9" t="s">
        <v>856</v>
      </c>
      <c r="S65" s="9" t="s">
        <v>856</v>
      </c>
      <c r="T65" s="35">
        <v>348351.54</v>
      </c>
      <c r="U65" s="35">
        <v>153438.79</v>
      </c>
      <c r="V65" s="11" t="s">
        <v>619</v>
      </c>
      <c r="W65" s="6" t="s">
        <v>84</v>
      </c>
      <c r="X65" s="20" t="s">
        <v>120</v>
      </c>
      <c r="Y65" s="20" t="s">
        <v>858</v>
      </c>
      <c r="Z65" s="4" t="s">
        <v>313</v>
      </c>
      <c r="AA65" s="758"/>
      <c r="AB65" s="4" t="s">
        <v>26</v>
      </c>
      <c r="AC65" s="217"/>
      <c r="AD65" s="662"/>
      <c r="AE65" s="701"/>
    </row>
    <row r="66" spans="1:31" ht="65.099999999999994" hidden="1" customHeight="1" x14ac:dyDescent="0.25">
      <c r="A66" s="747"/>
      <c r="B66" s="5" t="s">
        <v>20</v>
      </c>
      <c r="C66" s="5" t="s">
        <v>521</v>
      </c>
      <c r="D66" s="229" t="s">
        <v>612</v>
      </c>
      <c r="E66" s="507" t="s">
        <v>21</v>
      </c>
      <c r="F66" s="306"/>
      <c r="G66" s="229" t="s">
        <v>607</v>
      </c>
      <c r="H66" s="227" t="s">
        <v>613</v>
      </c>
      <c r="I66" s="321"/>
      <c r="J66" s="319"/>
      <c r="K66" s="612"/>
      <c r="L66" s="609" t="s">
        <v>1036</v>
      </c>
      <c r="M66" s="81"/>
      <c r="N66" s="504"/>
      <c r="O66" s="312">
        <v>951186.44000000006</v>
      </c>
      <c r="P66" s="313">
        <v>951186.44000000006</v>
      </c>
      <c r="Q66" s="10" t="s">
        <v>114</v>
      </c>
      <c r="R66" s="9" t="s">
        <v>856</v>
      </c>
      <c r="S66" s="9" t="s">
        <v>856</v>
      </c>
      <c r="T66" s="35">
        <v>348351.54</v>
      </c>
      <c r="U66" s="35">
        <v>153438.79</v>
      </c>
      <c r="V66" s="11" t="s">
        <v>619</v>
      </c>
      <c r="W66" s="6" t="s">
        <v>84</v>
      </c>
      <c r="X66" s="20" t="s">
        <v>120</v>
      </c>
      <c r="Y66" s="20" t="s">
        <v>858</v>
      </c>
      <c r="Z66" s="4" t="s">
        <v>313</v>
      </c>
      <c r="AA66" s="758"/>
      <c r="AB66" s="4" t="s">
        <v>26</v>
      </c>
      <c r="AC66" s="217"/>
      <c r="AD66" s="662"/>
      <c r="AE66" s="701"/>
    </row>
    <row r="67" spans="1:31" ht="65.099999999999994" hidden="1" customHeight="1" x14ac:dyDescent="0.25">
      <c r="A67" s="747"/>
      <c r="B67" s="5" t="s">
        <v>20</v>
      </c>
      <c r="C67" s="5" t="s">
        <v>521</v>
      </c>
      <c r="D67" s="229" t="s">
        <v>614</v>
      </c>
      <c r="E67" s="507" t="s">
        <v>21</v>
      </c>
      <c r="F67" s="306"/>
      <c r="G67" s="229" t="s">
        <v>607</v>
      </c>
      <c r="H67" s="227" t="s">
        <v>615</v>
      </c>
      <c r="I67" s="321"/>
      <c r="J67" s="319"/>
      <c r="K67" s="612"/>
      <c r="L67" s="609" t="s">
        <v>1036</v>
      </c>
      <c r="M67" s="81"/>
      <c r="N67" s="504"/>
      <c r="O67" s="312">
        <v>1188203.3875</v>
      </c>
      <c r="P67" s="313">
        <v>1188203.3875</v>
      </c>
      <c r="Q67" s="10" t="s">
        <v>114</v>
      </c>
      <c r="R67" s="9" t="s">
        <v>856</v>
      </c>
      <c r="S67" s="9" t="s">
        <v>856</v>
      </c>
      <c r="T67" s="35">
        <v>348351.54</v>
      </c>
      <c r="U67" s="35">
        <v>153438.79</v>
      </c>
      <c r="V67" s="11" t="s">
        <v>619</v>
      </c>
      <c r="W67" s="6" t="s">
        <v>84</v>
      </c>
      <c r="X67" s="20" t="s">
        <v>120</v>
      </c>
      <c r="Y67" s="20" t="s">
        <v>858</v>
      </c>
      <c r="Z67" s="4" t="s">
        <v>313</v>
      </c>
      <c r="AA67" s="758"/>
      <c r="AB67" s="4" t="s">
        <v>26</v>
      </c>
      <c r="AC67" s="217"/>
      <c r="AD67" s="662"/>
      <c r="AE67" s="701"/>
    </row>
    <row r="68" spans="1:31" ht="65.099999999999994" hidden="1" customHeight="1" x14ac:dyDescent="0.25">
      <c r="A68" s="747"/>
      <c r="B68" s="5" t="s">
        <v>20</v>
      </c>
      <c r="C68" s="5" t="s">
        <v>521</v>
      </c>
      <c r="D68" s="229" t="s">
        <v>614</v>
      </c>
      <c r="E68" s="507" t="s">
        <v>21</v>
      </c>
      <c r="F68" s="306"/>
      <c r="G68" s="229" t="s">
        <v>607</v>
      </c>
      <c r="H68" s="227" t="s">
        <v>615</v>
      </c>
      <c r="I68" s="321"/>
      <c r="J68" s="319"/>
      <c r="K68" s="612"/>
      <c r="L68" s="609" t="s">
        <v>1036</v>
      </c>
      <c r="M68" s="81"/>
      <c r="N68" s="504"/>
      <c r="O68" s="312">
        <v>1188203.3875</v>
      </c>
      <c r="P68" s="313">
        <v>1188203.3875</v>
      </c>
      <c r="Q68" s="10" t="s">
        <v>114</v>
      </c>
      <c r="R68" s="9" t="s">
        <v>856</v>
      </c>
      <c r="S68" s="9" t="s">
        <v>856</v>
      </c>
      <c r="T68" s="35">
        <v>348351.54</v>
      </c>
      <c r="U68" s="35">
        <v>153438.79</v>
      </c>
      <c r="V68" s="11" t="s">
        <v>619</v>
      </c>
      <c r="W68" s="6" t="s">
        <v>84</v>
      </c>
      <c r="X68" s="20" t="s">
        <v>120</v>
      </c>
      <c r="Y68" s="20" t="s">
        <v>858</v>
      </c>
      <c r="Z68" s="4" t="s">
        <v>313</v>
      </c>
      <c r="AA68" s="758"/>
      <c r="AB68" s="4" t="s">
        <v>26</v>
      </c>
      <c r="AC68" s="217"/>
      <c r="AD68" s="662"/>
      <c r="AE68" s="701"/>
    </row>
    <row r="69" spans="1:31" ht="65.099999999999994" hidden="1" customHeight="1" x14ac:dyDescent="0.25">
      <c r="A69" s="747"/>
      <c r="B69" s="5" t="s">
        <v>20</v>
      </c>
      <c r="C69" s="5" t="s">
        <v>521</v>
      </c>
      <c r="D69" s="229" t="s">
        <v>614</v>
      </c>
      <c r="E69" s="507" t="s">
        <v>21</v>
      </c>
      <c r="F69" s="306"/>
      <c r="G69" s="229" t="s">
        <v>607</v>
      </c>
      <c r="H69" s="227" t="s">
        <v>615</v>
      </c>
      <c r="I69" s="321"/>
      <c r="J69" s="319"/>
      <c r="K69" s="612"/>
      <c r="L69" s="609" t="s">
        <v>1036</v>
      </c>
      <c r="M69" s="81"/>
      <c r="N69" s="504"/>
      <c r="O69" s="312">
        <v>1188203.3875</v>
      </c>
      <c r="P69" s="313">
        <v>1188203.3875</v>
      </c>
      <c r="Q69" s="10" t="s">
        <v>114</v>
      </c>
      <c r="R69" s="9" t="s">
        <v>856</v>
      </c>
      <c r="S69" s="9" t="s">
        <v>856</v>
      </c>
      <c r="T69" s="35">
        <v>348351.54</v>
      </c>
      <c r="U69" s="35">
        <v>153438.79</v>
      </c>
      <c r="V69" s="11" t="s">
        <v>619</v>
      </c>
      <c r="W69" s="6" t="s">
        <v>84</v>
      </c>
      <c r="X69" s="20" t="s">
        <v>120</v>
      </c>
      <c r="Y69" s="20" t="s">
        <v>858</v>
      </c>
      <c r="Z69" s="4" t="s">
        <v>313</v>
      </c>
      <c r="AA69" s="758"/>
      <c r="AB69" s="4" t="s">
        <v>26</v>
      </c>
      <c r="AC69" s="217"/>
      <c r="AD69" s="662"/>
      <c r="AE69" s="701"/>
    </row>
    <row r="70" spans="1:31" ht="65.099999999999994" hidden="1" customHeight="1" x14ac:dyDescent="0.25">
      <c r="A70" s="747"/>
      <c r="B70" s="5" t="s">
        <v>20</v>
      </c>
      <c r="C70" s="5" t="s">
        <v>521</v>
      </c>
      <c r="D70" s="229" t="s">
        <v>616</v>
      </c>
      <c r="E70" s="507" t="s">
        <v>21</v>
      </c>
      <c r="F70" s="306"/>
      <c r="G70" s="229" t="s">
        <v>607</v>
      </c>
      <c r="H70" s="227" t="s">
        <v>617</v>
      </c>
      <c r="I70" s="321"/>
      <c r="J70" s="319"/>
      <c r="K70" s="612"/>
      <c r="L70" s="609" t="s">
        <v>1036</v>
      </c>
      <c r="M70" s="81"/>
      <c r="N70" s="504"/>
      <c r="O70" s="312">
        <v>2997016.94</v>
      </c>
      <c r="P70" s="313">
        <v>2997016.94</v>
      </c>
      <c r="Q70" s="10" t="s">
        <v>114</v>
      </c>
      <c r="R70" s="9" t="s">
        <v>856</v>
      </c>
      <c r="S70" s="9" t="s">
        <v>856</v>
      </c>
      <c r="T70" s="35">
        <v>348351.54</v>
      </c>
      <c r="U70" s="35">
        <v>153438.79</v>
      </c>
      <c r="V70" s="11" t="s">
        <v>619</v>
      </c>
      <c r="W70" s="6" t="s">
        <v>84</v>
      </c>
      <c r="X70" s="20" t="s">
        <v>120</v>
      </c>
      <c r="Y70" s="20" t="s">
        <v>858</v>
      </c>
      <c r="Z70" s="4" t="s">
        <v>313</v>
      </c>
      <c r="AA70" s="758"/>
      <c r="AB70" s="4" t="s">
        <v>26</v>
      </c>
      <c r="AC70" s="217"/>
      <c r="AD70" s="662"/>
      <c r="AE70" s="701"/>
    </row>
    <row r="71" spans="1:31" ht="65.099999999999994" hidden="1" customHeight="1" thickBot="1" x14ac:dyDescent="0.3">
      <c r="A71" s="775"/>
      <c r="B71" s="37" t="s">
        <v>20</v>
      </c>
      <c r="C71" s="37" t="s">
        <v>521</v>
      </c>
      <c r="D71" s="282" t="s">
        <v>618</v>
      </c>
      <c r="E71" s="508" t="s">
        <v>21</v>
      </c>
      <c r="F71" s="325"/>
      <c r="G71" s="282" t="s">
        <v>607</v>
      </c>
      <c r="H71" s="236" t="s">
        <v>617</v>
      </c>
      <c r="I71" s="321"/>
      <c r="J71" s="319"/>
      <c r="K71" s="204"/>
      <c r="L71" s="609" t="s">
        <v>1036</v>
      </c>
      <c r="M71" s="82"/>
      <c r="N71" s="505"/>
      <c r="O71" s="327">
        <v>5345355.93</v>
      </c>
      <c r="P71" s="328">
        <v>5345355.93</v>
      </c>
      <c r="Q71" s="329" t="s">
        <v>114</v>
      </c>
      <c r="R71" s="330" t="s">
        <v>856</v>
      </c>
      <c r="S71" s="330" t="s">
        <v>856</v>
      </c>
      <c r="T71" s="331">
        <v>348351.54</v>
      </c>
      <c r="U71" s="331">
        <v>153438.79</v>
      </c>
      <c r="V71" s="36" t="s">
        <v>619</v>
      </c>
      <c r="W71" s="79" t="s">
        <v>84</v>
      </c>
      <c r="X71" s="21" t="s">
        <v>120</v>
      </c>
      <c r="Y71" s="21" t="s">
        <v>858</v>
      </c>
      <c r="Z71" s="38" t="s">
        <v>313</v>
      </c>
      <c r="AA71" s="759"/>
      <c r="AB71" s="38" t="s">
        <v>26</v>
      </c>
      <c r="AC71" s="205"/>
      <c r="AD71" s="665"/>
      <c r="AE71" s="701"/>
    </row>
    <row r="72" spans="1:31" ht="88.5" hidden="1" customHeight="1" x14ac:dyDescent="0.25">
      <c r="A72" s="746" t="s">
        <v>209</v>
      </c>
      <c r="B72" s="40" t="s">
        <v>20</v>
      </c>
      <c r="C72" s="40" t="s">
        <v>521</v>
      </c>
      <c r="D72" s="304" t="s">
        <v>865</v>
      </c>
      <c r="E72" s="506" t="s">
        <v>21</v>
      </c>
      <c r="F72" s="304" t="s">
        <v>21</v>
      </c>
      <c r="G72" s="303" t="s">
        <v>607</v>
      </c>
      <c r="H72" s="610" t="s">
        <v>866</v>
      </c>
      <c r="I72" s="614" t="s">
        <v>919</v>
      </c>
      <c r="J72" s="339" t="s">
        <v>130</v>
      </c>
      <c r="K72" s="337" t="s">
        <v>130</v>
      </c>
      <c r="L72" s="95" t="s">
        <v>130</v>
      </c>
      <c r="M72" s="193" t="s">
        <v>570</v>
      </c>
      <c r="N72" s="503" t="s">
        <v>130</v>
      </c>
      <c r="O72" s="310">
        <v>688000</v>
      </c>
      <c r="P72" s="311">
        <v>688000</v>
      </c>
      <c r="Q72" s="333" t="s">
        <v>114</v>
      </c>
      <c r="R72" s="334" t="s">
        <v>856</v>
      </c>
      <c r="S72" s="334" t="s">
        <v>856</v>
      </c>
      <c r="T72" s="310">
        <v>348351.54</v>
      </c>
      <c r="U72" s="310">
        <v>153438.79</v>
      </c>
      <c r="V72" s="335" t="s">
        <v>619</v>
      </c>
      <c r="W72" s="139" t="s">
        <v>119</v>
      </c>
      <c r="X72" s="139" t="s">
        <v>120</v>
      </c>
      <c r="Y72" s="139" t="s">
        <v>858</v>
      </c>
      <c r="Z72" s="336"/>
      <c r="AA72" s="339" t="s">
        <v>863</v>
      </c>
      <c r="AB72" s="133" t="s">
        <v>864</v>
      </c>
      <c r="AC72" s="714" t="s">
        <v>1048</v>
      </c>
      <c r="AD72" s="664"/>
      <c r="AE72" s="701"/>
    </row>
    <row r="73" spans="1:31" ht="35.25" hidden="1" customHeight="1" x14ac:dyDescent="0.25">
      <c r="A73" s="747"/>
      <c r="B73" s="5" t="s">
        <v>20</v>
      </c>
      <c r="C73" s="5" t="s">
        <v>521</v>
      </c>
      <c r="D73" s="305" t="s">
        <v>867</v>
      </c>
      <c r="E73" s="507" t="s">
        <v>21</v>
      </c>
      <c r="F73" s="305" t="s">
        <v>21</v>
      </c>
      <c r="G73" s="229" t="s">
        <v>868</v>
      </c>
      <c r="H73" s="227" t="s">
        <v>869</v>
      </c>
      <c r="I73" s="321"/>
      <c r="J73" s="615"/>
      <c r="K73" s="612"/>
      <c r="L73" s="609" t="s">
        <v>130</v>
      </c>
      <c r="M73" s="214"/>
      <c r="N73" s="504"/>
      <c r="O73" s="312">
        <v>1246306.78</v>
      </c>
      <c r="P73" s="313">
        <v>1246306.78</v>
      </c>
      <c r="Q73" s="323" t="s">
        <v>114</v>
      </c>
      <c r="R73" s="308" t="s">
        <v>856</v>
      </c>
      <c r="S73" s="308" t="s">
        <v>856</v>
      </c>
      <c r="T73" s="308" t="s">
        <v>856</v>
      </c>
      <c r="U73" s="308" t="s">
        <v>856</v>
      </c>
      <c r="V73" s="324" t="s">
        <v>619</v>
      </c>
      <c r="W73" s="211" t="s">
        <v>119</v>
      </c>
      <c r="X73" s="211" t="s">
        <v>120</v>
      </c>
      <c r="Y73" s="211" t="s">
        <v>858</v>
      </c>
      <c r="Z73" s="332"/>
      <c r="AA73" s="319"/>
      <c r="AB73" s="207" t="s">
        <v>864</v>
      </c>
      <c r="AC73" s="715"/>
      <c r="AD73" s="662"/>
      <c r="AE73" s="701"/>
    </row>
    <row r="74" spans="1:31" ht="38.25" hidden="1" customHeight="1" x14ac:dyDescent="0.25">
      <c r="A74" s="747"/>
      <c r="B74" s="5" t="s">
        <v>20</v>
      </c>
      <c r="C74" s="5" t="s">
        <v>521</v>
      </c>
      <c r="D74" s="305" t="s">
        <v>867</v>
      </c>
      <c r="E74" s="507" t="s">
        <v>21</v>
      </c>
      <c r="F74" s="305" t="s">
        <v>21</v>
      </c>
      <c r="G74" s="229" t="s">
        <v>868</v>
      </c>
      <c r="H74" s="227" t="s">
        <v>869</v>
      </c>
      <c r="I74" s="321"/>
      <c r="J74" s="615"/>
      <c r="K74" s="612"/>
      <c r="L74" s="609" t="s">
        <v>130</v>
      </c>
      <c r="M74" s="214"/>
      <c r="N74" s="504"/>
      <c r="O74" s="312">
        <v>1246306.78</v>
      </c>
      <c r="P74" s="313">
        <v>1246306.78</v>
      </c>
      <c r="Q74" s="323" t="s">
        <v>114</v>
      </c>
      <c r="R74" s="308" t="s">
        <v>856</v>
      </c>
      <c r="S74" s="308" t="s">
        <v>856</v>
      </c>
      <c r="T74" s="308" t="s">
        <v>856</v>
      </c>
      <c r="U74" s="308" t="s">
        <v>856</v>
      </c>
      <c r="V74" s="324" t="s">
        <v>619</v>
      </c>
      <c r="W74" s="211" t="s">
        <v>119</v>
      </c>
      <c r="X74" s="211" t="s">
        <v>120</v>
      </c>
      <c r="Y74" s="211" t="s">
        <v>858</v>
      </c>
      <c r="Z74" s="332"/>
      <c r="AA74" s="319"/>
      <c r="AB74" s="207" t="s">
        <v>864</v>
      </c>
      <c r="AC74" s="715"/>
      <c r="AD74" s="662"/>
      <c r="AE74" s="701"/>
    </row>
    <row r="75" spans="1:31" ht="37.5" hidden="1" customHeight="1" x14ac:dyDescent="0.25">
      <c r="A75" s="747"/>
      <c r="B75" s="5" t="s">
        <v>20</v>
      </c>
      <c r="C75" s="5" t="s">
        <v>521</v>
      </c>
      <c r="D75" s="305" t="s">
        <v>870</v>
      </c>
      <c r="E75" s="507" t="s">
        <v>21</v>
      </c>
      <c r="F75" s="305" t="s">
        <v>21</v>
      </c>
      <c r="G75" s="229" t="s">
        <v>868</v>
      </c>
      <c r="H75" s="227" t="s">
        <v>871</v>
      </c>
      <c r="I75" s="321"/>
      <c r="J75" s="615"/>
      <c r="K75" s="612"/>
      <c r="L75" s="609" t="s">
        <v>130</v>
      </c>
      <c r="M75" s="214"/>
      <c r="N75" s="504"/>
      <c r="O75" s="312">
        <v>1403071.5</v>
      </c>
      <c r="P75" s="313">
        <v>1403071.5</v>
      </c>
      <c r="Q75" s="323" t="s">
        <v>114</v>
      </c>
      <c r="R75" s="308" t="s">
        <v>856</v>
      </c>
      <c r="S75" s="308" t="s">
        <v>856</v>
      </c>
      <c r="T75" s="308" t="s">
        <v>856</v>
      </c>
      <c r="U75" s="308" t="s">
        <v>856</v>
      </c>
      <c r="V75" s="324" t="s">
        <v>619</v>
      </c>
      <c r="W75" s="211" t="s">
        <v>119</v>
      </c>
      <c r="X75" s="211" t="s">
        <v>120</v>
      </c>
      <c r="Y75" s="211" t="s">
        <v>858</v>
      </c>
      <c r="Z75" s="332"/>
      <c r="AA75" s="319"/>
      <c r="AB75" s="207" t="s">
        <v>864</v>
      </c>
      <c r="AC75" s="715"/>
      <c r="AD75" s="662"/>
      <c r="AE75" s="701"/>
    </row>
    <row r="76" spans="1:31" ht="34.5" hidden="1" customHeight="1" x14ac:dyDescent="0.25">
      <c r="A76" s="747"/>
      <c r="B76" s="5" t="s">
        <v>20</v>
      </c>
      <c r="C76" s="5" t="s">
        <v>521</v>
      </c>
      <c r="D76" s="305" t="s">
        <v>870</v>
      </c>
      <c r="E76" s="507" t="s">
        <v>21</v>
      </c>
      <c r="F76" s="305" t="s">
        <v>21</v>
      </c>
      <c r="G76" s="229" t="s">
        <v>868</v>
      </c>
      <c r="H76" s="227" t="s">
        <v>871</v>
      </c>
      <c r="I76" s="321"/>
      <c r="J76" s="615"/>
      <c r="K76" s="612"/>
      <c r="L76" s="609" t="s">
        <v>130</v>
      </c>
      <c r="M76" s="214"/>
      <c r="N76" s="504"/>
      <c r="O76" s="312">
        <v>1403071.51</v>
      </c>
      <c r="P76" s="313">
        <v>1403071.51</v>
      </c>
      <c r="Q76" s="323" t="s">
        <v>114</v>
      </c>
      <c r="R76" s="308" t="s">
        <v>856</v>
      </c>
      <c r="S76" s="308" t="s">
        <v>856</v>
      </c>
      <c r="T76" s="308" t="s">
        <v>856</v>
      </c>
      <c r="U76" s="308" t="s">
        <v>856</v>
      </c>
      <c r="V76" s="324" t="s">
        <v>619</v>
      </c>
      <c r="W76" s="211" t="s">
        <v>119</v>
      </c>
      <c r="X76" s="211" t="s">
        <v>120</v>
      </c>
      <c r="Y76" s="211" t="s">
        <v>858</v>
      </c>
      <c r="Z76" s="332"/>
      <c r="AA76" s="319"/>
      <c r="AB76" s="207" t="s">
        <v>864</v>
      </c>
      <c r="AC76" s="715"/>
      <c r="AD76" s="662"/>
      <c r="AE76" s="701"/>
    </row>
    <row r="77" spans="1:31" ht="34.5" hidden="1" customHeight="1" x14ac:dyDescent="0.25">
      <c r="A77" s="747"/>
      <c r="B77" s="5" t="s">
        <v>20</v>
      </c>
      <c r="C77" s="5" t="s">
        <v>521</v>
      </c>
      <c r="D77" s="305" t="s">
        <v>870</v>
      </c>
      <c r="E77" s="507" t="s">
        <v>21</v>
      </c>
      <c r="F77" s="305" t="s">
        <v>21</v>
      </c>
      <c r="G77" s="229" t="s">
        <v>868</v>
      </c>
      <c r="H77" s="227" t="s">
        <v>871</v>
      </c>
      <c r="I77" s="321"/>
      <c r="J77" s="615"/>
      <c r="K77" s="612"/>
      <c r="L77" s="609" t="s">
        <v>130</v>
      </c>
      <c r="M77" s="214"/>
      <c r="N77" s="504"/>
      <c r="O77" s="312">
        <v>1403071.5</v>
      </c>
      <c r="P77" s="313">
        <v>1403071.5</v>
      </c>
      <c r="Q77" s="323" t="s">
        <v>114</v>
      </c>
      <c r="R77" s="308" t="s">
        <v>856</v>
      </c>
      <c r="S77" s="308" t="s">
        <v>856</v>
      </c>
      <c r="T77" s="308" t="s">
        <v>856</v>
      </c>
      <c r="U77" s="308" t="s">
        <v>856</v>
      </c>
      <c r="V77" s="324" t="s">
        <v>619</v>
      </c>
      <c r="W77" s="211" t="s">
        <v>119</v>
      </c>
      <c r="X77" s="211" t="s">
        <v>120</v>
      </c>
      <c r="Y77" s="211" t="s">
        <v>858</v>
      </c>
      <c r="Z77" s="332"/>
      <c r="AA77" s="319"/>
      <c r="AB77" s="207" t="s">
        <v>864</v>
      </c>
      <c r="AC77" s="715"/>
      <c r="AD77" s="662"/>
      <c r="AE77" s="701"/>
    </row>
    <row r="78" spans="1:31" ht="34.5" hidden="1" customHeight="1" x14ac:dyDescent="0.25">
      <c r="A78" s="747"/>
      <c r="B78" s="5" t="s">
        <v>20</v>
      </c>
      <c r="C78" s="5" t="s">
        <v>521</v>
      </c>
      <c r="D78" s="305" t="s">
        <v>870</v>
      </c>
      <c r="E78" s="507" t="s">
        <v>21</v>
      </c>
      <c r="F78" s="305" t="s">
        <v>21</v>
      </c>
      <c r="G78" s="229" t="s">
        <v>868</v>
      </c>
      <c r="H78" s="227" t="s">
        <v>871</v>
      </c>
      <c r="I78" s="321"/>
      <c r="J78" s="615"/>
      <c r="K78" s="612"/>
      <c r="L78" s="609" t="s">
        <v>130</v>
      </c>
      <c r="M78" s="214"/>
      <c r="N78" s="504"/>
      <c r="O78" s="312">
        <v>1403071.5</v>
      </c>
      <c r="P78" s="313">
        <v>1403071.5</v>
      </c>
      <c r="Q78" s="10" t="s">
        <v>114</v>
      </c>
      <c r="R78" s="9" t="s">
        <v>856</v>
      </c>
      <c r="S78" s="9" t="s">
        <v>856</v>
      </c>
      <c r="T78" s="9" t="s">
        <v>856</v>
      </c>
      <c r="U78" s="9" t="s">
        <v>856</v>
      </c>
      <c r="V78" s="11" t="s">
        <v>619</v>
      </c>
      <c r="W78" s="20" t="s">
        <v>119</v>
      </c>
      <c r="X78" s="20" t="s">
        <v>120</v>
      </c>
      <c r="Y78" s="20" t="s">
        <v>858</v>
      </c>
      <c r="Z78" s="111"/>
      <c r="AA78" s="340"/>
      <c r="AB78" s="4" t="s">
        <v>864</v>
      </c>
      <c r="AC78" s="715"/>
      <c r="AD78" s="662"/>
      <c r="AE78" s="701"/>
    </row>
    <row r="79" spans="1:31" ht="37.5" hidden="1" customHeight="1" x14ac:dyDescent="0.25">
      <c r="A79" s="747"/>
      <c r="B79" s="5" t="s">
        <v>20</v>
      </c>
      <c r="C79" s="5" t="s">
        <v>521</v>
      </c>
      <c r="D79" s="305" t="s">
        <v>872</v>
      </c>
      <c r="E79" s="507" t="s">
        <v>21</v>
      </c>
      <c r="F79" s="305" t="s">
        <v>21</v>
      </c>
      <c r="G79" s="229" t="s">
        <v>868</v>
      </c>
      <c r="H79" s="227" t="s">
        <v>873</v>
      </c>
      <c r="I79" s="321"/>
      <c r="J79" s="615"/>
      <c r="K79" s="612"/>
      <c r="L79" s="609" t="s">
        <v>130</v>
      </c>
      <c r="M79" s="214"/>
      <c r="N79" s="504"/>
      <c r="O79" s="312">
        <v>1838513.99</v>
      </c>
      <c r="P79" s="313">
        <v>1838513.99</v>
      </c>
      <c r="Q79" s="10" t="s">
        <v>114</v>
      </c>
      <c r="R79" s="9" t="s">
        <v>856</v>
      </c>
      <c r="S79" s="9" t="s">
        <v>856</v>
      </c>
      <c r="T79" s="9" t="s">
        <v>856</v>
      </c>
      <c r="U79" s="9" t="s">
        <v>856</v>
      </c>
      <c r="V79" s="11" t="s">
        <v>619</v>
      </c>
      <c r="W79" s="20" t="s">
        <v>119</v>
      </c>
      <c r="X79" s="20" t="s">
        <v>120</v>
      </c>
      <c r="Y79" s="20" t="s">
        <v>858</v>
      </c>
      <c r="Z79" s="111"/>
      <c r="AA79" s="340"/>
      <c r="AB79" s="4" t="s">
        <v>864</v>
      </c>
      <c r="AC79" s="715"/>
      <c r="AD79" s="662"/>
      <c r="AE79" s="701"/>
    </row>
    <row r="80" spans="1:31" ht="33" hidden="1" customHeight="1" x14ac:dyDescent="0.25">
      <c r="A80" s="747"/>
      <c r="B80" s="5" t="s">
        <v>20</v>
      </c>
      <c r="C80" s="5" t="s">
        <v>521</v>
      </c>
      <c r="D80" s="305" t="s">
        <v>872</v>
      </c>
      <c r="E80" s="507" t="s">
        <v>21</v>
      </c>
      <c r="F80" s="305" t="s">
        <v>21</v>
      </c>
      <c r="G80" s="229" t="s">
        <v>868</v>
      </c>
      <c r="H80" s="227" t="s">
        <v>873</v>
      </c>
      <c r="I80" s="321"/>
      <c r="J80" s="615"/>
      <c r="K80" s="612"/>
      <c r="L80" s="609" t="s">
        <v>130</v>
      </c>
      <c r="M80" s="214"/>
      <c r="N80" s="504"/>
      <c r="O80" s="312">
        <v>1838513.98</v>
      </c>
      <c r="P80" s="313">
        <v>1838513.98</v>
      </c>
      <c r="Q80" s="10" t="s">
        <v>114</v>
      </c>
      <c r="R80" s="9" t="s">
        <v>856</v>
      </c>
      <c r="S80" s="9" t="s">
        <v>856</v>
      </c>
      <c r="T80" s="9" t="s">
        <v>856</v>
      </c>
      <c r="U80" s="9" t="s">
        <v>856</v>
      </c>
      <c r="V80" s="11" t="s">
        <v>619</v>
      </c>
      <c r="W80" s="20" t="s">
        <v>119</v>
      </c>
      <c r="X80" s="20" t="s">
        <v>120</v>
      </c>
      <c r="Y80" s="20" t="s">
        <v>858</v>
      </c>
      <c r="Z80" s="111"/>
      <c r="AA80" s="340"/>
      <c r="AB80" s="4" t="s">
        <v>864</v>
      </c>
      <c r="AC80" s="715"/>
      <c r="AD80" s="662"/>
      <c r="AE80" s="701"/>
    </row>
    <row r="81" spans="1:31" ht="34.5" hidden="1" customHeight="1" x14ac:dyDescent="0.25">
      <c r="A81" s="747"/>
      <c r="B81" s="5" t="s">
        <v>20</v>
      </c>
      <c r="C81" s="5" t="s">
        <v>521</v>
      </c>
      <c r="D81" s="305" t="s">
        <v>874</v>
      </c>
      <c r="E81" s="507" t="s">
        <v>21</v>
      </c>
      <c r="F81" s="305" t="s">
        <v>21</v>
      </c>
      <c r="G81" s="229" t="s">
        <v>868</v>
      </c>
      <c r="H81" s="227" t="s">
        <v>875</v>
      </c>
      <c r="I81" s="321"/>
      <c r="J81" s="615"/>
      <c r="K81" s="612"/>
      <c r="L81" s="609" t="s">
        <v>130</v>
      </c>
      <c r="M81" s="214"/>
      <c r="N81" s="504"/>
      <c r="O81" s="312">
        <v>3108936.23</v>
      </c>
      <c r="P81" s="313">
        <v>3108936.23</v>
      </c>
      <c r="Q81" s="10" t="s">
        <v>114</v>
      </c>
      <c r="R81" s="9" t="s">
        <v>856</v>
      </c>
      <c r="S81" s="9" t="s">
        <v>856</v>
      </c>
      <c r="T81" s="9" t="s">
        <v>856</v>
      </c>
      <c r="U81" s="9" t="s">
        <v>856</v>
      </c>
      <c r="V81" s="11" t="s">
        <v>619</v>
      </c>
      <c r="W81" s="20" t="s">
        <v>119</v>
      </c>
      <c r="X81" s="20" t="s">
        <v>120</v>
      </c>
      <c r="Y81" s="20" t="s">
        <v>858</v>
      </c>
      <c r="Z81" s="111"/>
      <c r="AA81" s="340"/>
      <c r="AB81" s="4" t="s">
        <v>864</v>
      </c>
      <c r="AC81" s="715"/>
      <c r="AD81" s="662"/>
      <c r="AE81" s="701"/>
    </row>
    <row r="82" spans="1:31" ht="37.5" hidden="1" customHeight="1" thickBot="1" x14ac:dyDescent="0.3">
      <c r="A82" s="748"/>
      <c r="B82" s="44" t="s">
        <v>20</v>
      </c>
      <c r="C82" s="44" t="s">
        <v>521</v>
      </c>
      <c r="D82" s="307" t="s">
        <v>874</v>
      </c>
      <c r="E82" s="509" t="s">
        <v>21</v>
      </c>
      <c r="F82" s="307" t="s">
        <v>21</v>
      </c>
      <c r="G82" s="231" t="s">
        <v>868</v>
      </c>
      <c r="H82" s="611" t="s">
        <v>875</v>
      </c>
      <c r="I82" s="616"/>
      <c r="J82" s="617"/>
      <c r="K82" s="204"/>
      <c r="L82" s="75" t="s">
        <v>130</v>
      </c>
      <c r="M82" s="202"/>
      <c r="N82" s="505"/>
      <c r="O82" s="314">
        <v>3108936.23</v>
      </c>
      <c r="P82" s="315">
        <v>3108936.23</v>
      </c>
      <c r="Q82" s="57" t="s">
        <v>114</v>
      </c>
      <c r="R82" s="56" t="s">
        <v>856</v>
      </c>
      <c r="S82" s="56" t="s">
        <v>856</v>
      </c>
      <c r="T82" s="56" t="s">
        <v>856</v>
      </c>
      <c r="U82" s="56" t="s">
        <v>856</v>
      </c>
      <c r="V82" s="58" t="s">
        <v>619</v>
      </c>
      <c r="W82" s="47" t="s">
        <v>119</v>
      </c>
      <c r="X82" s="47" t="s">
        <v>120</v>
      </c>
      <c r="Y82" s="47" t="s">
        <v>858</v>
      </c>
      <c r="Z82" s="112"/>
      <c r="AA82" s="62"/>
      <c r="AB82" s="45" t="s">
        <v>864</v>
      </c>
      <c r="AC82" s="716"/>
      <c r="AD82" s="665"/>
      <c r="AE82" s="701"/>
    </row>
    <row r="83" spans="1:31" ht="52.5" hidden="1" customHeight="1" thickBot="1" x14ac:dyDescent="0.3">
      <c r="A83" s="48" t="s">
        <v>210</v>
      </c>
      <c r="B83" s="49" t="s">
        <v>20</v>
      </c>
      <c r="C83" s="49" t="s">
        <v>521</v>
      </c>
      <c r="D83" s="94" t="s">
        <v>876</v>
      </c>
      <c r="E83" s="510" t="s">
        <v>21</v>
      </c>
      <c r="F83" s="64" t="s">
        <v>21</v>
      </c>
      <c r="G83" s="149" t="s">
        <v>877</v>
      </c>
      <c r="H83" s="151" t="s">
        <v>878</v>
      </c>
      <c r="I83" s="613"/>
      <c r="J83" s="578" t="s">
        <v>130</v>
      </c>
      <c r="K83" s="153" t="s">
        <v>130</v>
      </c>
      <c r="L83" s="51" t="s">
        <v>130</v>
      </c>
      <c r="M83" s="150" t="s">
        <v>879</v>
      </c>
      <c r="N83" s="156" t="s">
        <v>130</v>
      </c>
      <c r="O83" s="316">
        <v>61292796.609999999</v>
      </c>
      <c r="P83" s="317">
        <v>61292796.609999999</v>
      </c>
      <c r="Q83" s="67" t="s">
        <v>114</v>
      </c>
      <c r="R83" s="65" t="s">
        <v>856</v>
      </c>
      <c r="S83" s="65" t="s">
        <v>856</v>
      </c>
      <c r="T83" s="65" t="s">
        <v>856</v>
      </c>
      <c r="U83" s="65" t="s">
        <v>856</v>
      </c>
      <c r="V83" s="63" t="s">
        <v>619</v>
      </c>
      <c r="W83" s="51" t="s">
        <v>119</v>
      </c>
      <c r="X83" s="51" t="s">
        <v>120</v>
      </c>
      <c r="Y83" s="51" t="s">
        <v>858</v>
      </c>
      <c r="Z83" s="113"/>
      <c r="AA83" s="65" t="s">
        <v>863</v>
      </c>
      <c r="AB83" s="50" t="s">
        <v>864</v>
      </c>
      <c r="AC83" s="623" t="s">
        <v>1048</v>
      </c>
      <c r="AD83" s="113"/>
      <c r="AE83" s="701"/>
    </row>
    <row r="84" spans="1:31" ht="49.5" hidden="1" customHeight="1" thickBot="1" x14ac:dyDescent="0.3">
      <c r="A84" s="48" t="s">
        <v>211</v>
      </c>
      <c r="B84" s="49" t="s">
        <v>20</v>
      </c>
      <c r="C84" s="49" t="s">
        <v>521</v>
      </c>
      <c r="D84" s="94" t="s">
        <v>876</v>
      </c>
      <c r="E84" s="510" t="s">
        <v>21</v>
      </c>
      <c r="F84" s="64" t="s">
        <v>21</v>
      </c>
      <c r="G84" s="149" t="s">
        <v>877</v>
      </c>
      <c r="H84" s="151" t="s">
        <v>878</v>
      </c>
      <c r="I84" s="613"/>
      <c r="J84" s="578" t="s">
        <v>130</v>
      </c>
      <c r="K84" s="153" t="s">
        <v>130</v>
      </c>
      <c r="L84" s="51" t="s">
        <v>130</v>
      </c>
      <c r="M84" s="150" t="s">
        <v>879</v>
      </c>
      <c r="N84" s="156" t="s">
        <v>130</v>
      </c>
      <c r="O84" s="316">
        <v>61292796.609999999</v>
      </c>
      <c r="P84" s="317">
        <v>61292796.609999999</v>
      </c>
      <c r="Q84" s="67" t="s">
        <v>114</v>
      </c>
      <c r="R84" s="65" t="s">
        <v>856</v>
      </c>
      <c r="S84" s="65" t="s">
        <v>856</v>
      </c>
      <c r="T84" s="65" t="s">
        <v>856</v>
      </c>
      <c r="U84" s="65" t="s">
        <v>856</v>
      </c>
      <c r="V84" s="63" t="s">
        <v>619</v>
      </c>
      <c r="W84" s="51" t="s">
        <v>119</v>
      </c>
      <c r="X84" s="51" t="s">
        <v>120</v>
      </c>
      <c r="Y84" s="51" t="s">
        <v>858</v>
      </c>
      <c r="Z84" s="113"/>
      <c r="AA84" s="65" t="s">
        <v>863</v>
      </c>
      <c r="AB84" s="50" t="s">
        <v>864</v>
      </c>
      <c r="AC84" s="623" t="s">
        <v>1048</v>
      </c>
      <c r="AD84" s="113"/>
      <c r="AE84" s="701"/>
    </row>
    <row r="85" spans="1:31" ht="53.25" hidden="1" customHeight="1" thickBot="1" x14ac:dyDescent="0.3">
      <c r="A85" s="48" t="s">
        <v>212</v>
      </c>
      <c r="B85" s="49" t="s">
        <v>20</v>
      </c>
      <c r="C85" s="49" t="s">
        <v>521</v>
      </c>
      <c r="D85" s="94" t="s">
        <v>880</v>
      </c>
      <c r="E85" s="510" t="s">
        <v>21</v>
      </c>
      <c r="F85" s="64" t="s">
        <v>21</v>
      </c>
      <c r="G85" s="149" t="s">
        <v>881</v>
      </c>
      <c r="H85" s="151" t="s">
        <v>882</v>
      </c>
      <c r="I85" s="613"/>
      <c r="J85" s="578" t="s">
        <v>130</v>
      </c>
      <c r="K85" s="153" t="s">
        <v>130</v>
      </c>
      <c r="L85" s="51" t="s">
        <v>130</v>
      </c>
      <c r="M85" s="150" t="s">
        <v>879</v>
      </c>
      <c r="N85" s="156" t="s">
        <v>130</v>
      </c>
      <c r="O85" s="316">
        <v>389057523.67250001</v>
      </c>
      <c r="P85" s="317">
        <v>389057523.67250001</v>
      </c>
      <c r="Q85" s="67" t="s">
        <v>114</v>
      </c>
      <c r="R85" s="65" t="s">
        <v>856</v>
      </c>
      <c r="S85" s="65" t="s">
        <v>856</v>
      </c>
      <c r="T85" s="66">
        <v>605326.91</v>
      </c>
      <c r="U85" s="66">
        <v>282195.45</v>
      </c>
      <c r="V85" s="63" t="s">
        <v>619</v>
      </c>
      <c r="W85" s="51" t="s">
        <v>119</v>
      </c>
      <c r="X85" s="51" t="s">
        <v>120</v>
      </c>
      <c r="Y85" s="51" t="s">
        <v>858</v>
      </c>
      <c r="Z85" s="113"/>
      <c r="AA85" s="65" t="s">
        <v>863</v>
      </c>
      <c r="AB85" s="50" t="s">
        <v>864</v>
      </c>
      <c r="AC85" s="623" t="s">
        <v>1048</v>
      </c>
      <c r="AD85" s="113"/>
      <c r="AE85" s="701"/>
    </row>
    <row r="86" spans="1:31" ht="51" hidden="1" customHeight="1" thickBot="1" x14ac:dyDescent="0.3">
      <c r="A86" s="48" t="s">
        <v>213</v>
      </c>
      <c r="B86" s="49" t="s">
        <v>20</v>
      </c>
      <c r="C86" s="49" t="s">
        <v>521</v>
      </c>
      <c r="D86" s="94" t="s">
        <v>880</v>
      </c>
      <c r="E86" s="510" t="s">
        <v>21</v>
      </c>
      <c r="F86" s="64" t="s">
        <v>21</v>
      </c>
      <c r="G86" s="149" t="s">
        <v>881</v>
      </c>
      <c r="H86" s="151" t="s">
        <v>882</v>
      </c>
      <c r="I86" s="613"/>
      <c r="J86" s="578" t="s">
        <v>130</v>
      </c>
      <c r="K86" s="153" t="s">
        <v>130</v>
      </c>
      <c r="L86" s="51" t="s">
        <v>130</v>
      </c>
      <c r="M86" s="150" t="s">
        <v>879</v>
      </c>
      <c r="N86" s="156" t="s">
        <v>130</v>
      </c>
      <c r="O86" s="316">
        <v>389057523.67250001</v>
      </c>
      <c r="P86" s="317">
        <v>389057523.67250001</v>
      </c>
      <c r="Q86" s="67" t="s">
        <v>114</v>
      </c>
      <c r="R86" s="65" t="s">
        <v>856</v>
      </c>
      <c r="S86" s="65" t="s">
        <v>856</v>
      </c>
      <c r="T86" s="66">
        <v>605326.91</v>
      </c>
      <c r="U86" s="66">
        <v>282195.45</v>
      </c>
      <c r="V86" s="63" t="s">
        <v>619</v>
      </c>
      <c r="W86" s="51" t="s">
        <v>119</v>
      </c>
      <c r="X86" s="51" t="s">
        <v>120</v>
      </c>
      <c r="Y86" s="51" t="s">
        <v>858</v>
      </c>
      <c r="Z86" s="113"/>
      <c r="AA86" s="65" t="s">
        <v>863</v>
      </c>
      <c r="AB86" s="50" t="s">
        <v>864</v>
      </c>
      <c r="AC86" s="623" t="s">
        <v>1048</v>
      </c>
      <c r="AD86" s="113"/>
      <c r="AE86" s="701"/>
    </row>
    <row r="87" spans="1:31" ht="49.5" hidden="1" customHeight="1" thickBot="1" x14ac:dyDescent="0.3">
      <c r="A87" s="48" t="s">
        <v>214</v>
      </c>
      <c r="B87" s="49" t="s">
        <v>20</v>
      </c>
      <c r="C87" s="49" t="s">
        <v>521</v>
      </c>
      <c r="D87" s="94" t="s">
        <v>880</v>
      </c>
      <c r="E87" s="510" t="s">
        <v>21</v>
      </c>
      <c r="F87" s="64" t="s">
        <v>21</v>
      </c>
      <c r="G87" s="149" t="s">
        <v>881</v>
      </c>
      <c r="H87" s="151" t="s">
        <v>882</v>
      </c>
      <c r="I87" s="613"/>
      <c r="J87" s="578" t="s">
        <v>130</v>
      </c>
      <c r="K87" s="153" t="s">
        <v>130</v>
      </c>
      <c r="L87" s="51" t="s">
        <v>130</v>
      </c>
      <c r="M87" s="150" t="s">
        <v>879</v>
      </c>
      <c r="N87" s="156" t="s">
        <v>130</v>
      </c>
      <c r="O87" s="316">
        <v>389057523.67250001</v>
      </c>
      <c r="P87" s="317">
        <v>389057523.67250001</v>
      </c>
      <c r="Q87" s="67" t="s">
        <v>114</v>
      </c>
      <c r="R87" s="65" t="s">
        <v>856</v>
      </c>
      <c r="S87" s="65" t="s">
        <v>856</v>
      </c>
      <c r="T87" s="66">
        <v>605326.91</v>
      </c>
      <c r="U87" s="66">
        <v>282195.45</v>
      </c>
      <c r="V87" s="63" t="s">
        <v>619</v>
      </c>
      <c r="W87" s="51" t="s">
        <v>119</v>
      </c>
      <c r="X87" s="51" t="s">
        <v>120</v>
      </c>
      <c r="Y87" s="51" t="s">
        <v>858</v>
      </c>
      <c r="Z87" s="113"/>
      <c r="AA87" s="65" t="s">
        <v>863</v>
      </c>
      <c r="AB87" s="50" t="s">
        <v>864</v>
      </c>
      <c r="AC87" s="623" t="s">
        <v>1048</v>
      </c>
      <c r="AD87" s="113"/>
      <c r="AE87" s="701"/>
    </row>
    <row r="88" spans="1:31" ht="54.75" hidden="1" customHeight="1" thickBot="1" x14ac:dyDescent="0.3">
      <c r="A88" s="48" t="s">
        <v>215</v>
      </c>
      <c r="B88" s="49" t="s">
        <v>20</v>
      </c>
      <c r="C88" s="49" t="s">
        <v>521</v>
      </c>
      <c r="D88" s="94" t="s">
        <v>880</v>
      </c>
      <c r="E88" s="510" t="s">
        <v>21</v>
      </c>
      <c r="F88" s="64" t="s">
        <v>21</v>
      </c>
      <c r="G88" s="149" t="s">
        <v>881</v>
      </c>
      <c r="H88" s="151" t="s">
        <v>882</v>
      </c>
      <c r="I88" s="613"/>
      <c r="J88" s="578" t="s">
        <v>130</v>
      </c>
      <c r="K88" s="153" t="s">
        <v>130</v>
      </c>
      <c r="L88" s="51" t="s">
        <v>130</v>
      </c>
      <c r="M88" s="150" t="s">
        <v>879</v>
      </c>
      <c r="N88" s="156" t="s">
        <v>130</v>
      </c>
      <c r="O88" s="316">
        <v>389057523.67250001</v>
      </c>
      <c r="P88" s="317">
        <v>389057523.67250001</v>
      </c>
      <c r="Q88" s="67" t="s">
        <v>114</v>
      </c>
      <c r="R88" s="65" t="s">
        <v>856</v>
      </c>
      <c r="S88" s="65" t="s">
        <v>856</v>
      </c>
      <c r="T88" s="66">
        <v>605326.91</v>
      </c>
      <c r="U88" s="66">
        <v>282195.45</v>
      </c>
      <c r="V88" s="63" t="s">
        <v>619</v>
      </c>
      <c r="W88" s="51" t="s">
        <v>119</v>
      </c>
      <c r="X88" s="51" t="s">
        <v>120</v>
      </c>
      <c r="Y88" s="51" t="s">
        <v>858</v>
      </c>
      <c r="Z88" s="113"/>
      <c r="AA88" s="65" t="s">
        <v>863</v>
      </c>
      <c r="AB88" s="50" t="s">
        <v>864</v>
      </c>
      <c r="AC88" s="623" t="s">
        <v>1048</v>
      </c>
      <c r="AD88" s="113"/>
      <c r="AE88" s="701"/>
    </row>
    <row r="89" spans="1:31" ht="52.5" hidden="1" customHeight="1" thickBot="1" x14ac:dyDescent="0.3">
      <c r="A89" s="85" t="s">
        <v>216</v>
      </c>
      <c r="B89" s="87" t="s">
        <v>20</v>
      </c>
      <c r="C89" s="87" t="s">
        <v>521</v>
      </c>
      <c r="D89" s="511" t="s">
        <v>880</v>
      </c>
      <c r="E89" s="512" t="s">
        <v>21</v>
      </c>
      <c r="F89" s="513" t="s">
        <v>21</v>
      </c>
      <c r="G89" s="483" t="s">
        <v>883</v>
      </c>
      <c r="H89" s="193" t="s">
        <v>882</v>
      </c>
      <c r="I89" s="614"/>
      <c r="J89" s="339" t="s">
        <v>130</v>
      </c>
      <c r="K89" s="337" t="s">
        <v>130</v>
      </c>
      <c r="L89" s="95" t="s">
        <v>130</v>
      </c>
      <c r="M89" s="84" t="s">
        <v>879</v>
      </c>
      <c r="N89" s="338" t="s">
        <v>130</v>
      </c>
      <c r="O89" s="514">
        <v>348978949.31999999</v>
      </c>
      <c r="P89" s="515">
        <v>348978949.31999999</v>
      </c>
      <c r="Q89" s="516" t="s">
        <v>114</v>
      </c>
      <c r="R89" s="517" t="s">
        <v>856</v>
      </c>
      <c r="S89" s="517" t="s">
        <v>856</v>
      </c>
      <c r="T89" s="517" t="s">
        <v>856</v>
      </c>
      <c r="U89" s="517" t="s">
        <v>856</v>
      </c>
      <c r="V89" s="518" t="s">
        <v>619</v>
      </c>
      <c r="W89" s="95" t="s">
        <v>119</v>
      </c>
      <c r="X89" s="95" t="s">
        <v>120</v>
      </c>
      <c r="Y89" s="95" t="s">
        <v>858</v>
      </c>
      <c r="Z89" s="519"/>
      <c r="AA89" s="517" t="s">
        <v>863</v>
      </c>
      <c r="AB89" s="83" t="s">
        <v>864</v>
      </c>
      <c r="AC89" s="623" t="s">
        <v>1048</v>
      </c>
      <c r="AD89" s="667"/>
      <c r="AE89" s="702"/>
    </row>
    <row r="90" spans="1:31" ht="24" hidden="1" customHeight="1" thickBot="1" x14ac:dyDescent="0.3">
      <c r="A90" s="520" t="s">
        <v>924</v>
      </c>
      <c r="B90" s="521"/>
      <c r="C90" s="521"/>
      <c r="D90" s="522"/>
      <c r="E90" s="523"/>
      <c r="F90" s="524"/>
      <c r="G90" s="525"/>
      <c r="H90" s="526"/>
      <c r="I90" s="527"/>
      <c r="J90" s="525"/>
      <c r="K90" s="525"/>
      <c r="L90" s="525"/>
      <c r="M90" s="525"/>
      <c r="N90" s="526"/>
      <c r="O90" s="608"/>
      <c r="P90" s="529"/>
      <c r="Q90" s="528"/>
      <c r="R90" s="528"/>
      <c r="S90" s="528"/>
      <c r="T90" s="528"/>
      <c r="U90" s="528"/>
      <c r="V90" s="528"/>
      <c r="W90" s="528"/>
      <c r="X90" s="528"/>
      <c r="Y90" s="530"/>
      <c r="Z90" s="528"/>
      <c r="AA90" s="525"/>
      <c r="AB90" s="525"/>
      <c r="AC90" s="531"/>
      <c r="AD90" s="667"/>
      <c r="AE90" s="686"/>
    </row>
    <row r="91" spans="1:31" ht="351" hidden="1" customHeight="1" thickBot="1" x14ac:dyDescent="0.3">
      <c r="A91" s="48" t="s">
        <v>569</v>
      </c>
      <c r="B91" s="152" t="s">
        <v>752</v>
      </c>
      <c r="C91" s="152" t="s">
        <v>753</v>
      </c>
      <c r="D91" s="178" t="s">
        <v>754</v>
      </c>
      <c r="E91" s="152" t="s">
        <v>755</v>
      </c>
      <c r="F91" s="345"/>
      <c r="G91" s="179" t="s">
        <v>756</v>
      </c>
      <c r="H91" s="182" t="s">
        <v>920</v>
      </c>
      <c r="I91" s="182" t="s">
        <v>921</v>
      </c>
      <c r="J91" s="183" t="s">
        <v>758</v>
      </c>
      <c r="K91" s="183" t="s">
        <v>130</v>
      </c>
      <c r="L91" s="183" t="s">
        <v>747</v>
      </c>
      <c r="M91" s="346" t="s">
        <v>197</v>
      </c>
      <c r="N91" s="72" t="s">
        <v>130</v>
      </c>
      <c r="O91" s="347">
        <v>1489288.14</v>
      </c>
      <c r="P91" s="298">
        <v>0</v>
      </c>
      <c r="Q91" s="153" t="s">
        <v>130</v>
      </c>
      <c r="R91" s="348">
        <v>565.79546000000005</v>
      </c>
      <c r="S91" s="349">
        <v>1132.849087446368</v>
      </c>
      <c r="T91" s="349">
        <v>1087.7218102818008</v>
      </c>
      <c r="U91" s="350">
        <v>124.05328177083335</v>
      </c>
      <c r="V91" s="351" t="s">
        <v>619</v>
      </c>
      <c r="W91" s="73" t="s">
        <v>84</v>
      </c>
      <c r="X91" s="153" t="s">
        <v>85</v>
      </c>
      <c r="Y91" s="150" t="s">
        <v>24</v>
      </c>
      <c r="Z91" s="150" t="s">
        <v>313</v>
      </c>
      <c r="AA91" s="150">
        <v>2019</v>
      </c>
      <c r="AB91" s="154" t="s">
        <v>759</v>
      </c>
      <c r="AC91" s="623" t="s">
        <v>1048</v>
      </c>
      <c r="AD91" s="113"/>
      <c r="AE91" s="700" t="s">
        <v>752</v>
      </c>
    </row>
    <row r="92" spans="1:31" ht="345" hidden="1" customHeight="1" thickBot="1" x14ac:dyDescent="0.3">
      <c r="A92" s="48" t="s">
        <v>217</v>
      </c>
      <c r="B92" s="152" t="s">
        <v>752</v>
      </c>
      <c r="C92" s="152" t="s">
        <v>753</v>
      </c>
      <c r="D92" s="178" t="s">
        <v>760</v>
      </c>
      <c r="E92" s="71" t="s">
        <v>130</v>
      </c>
      <c r="F92" s="345"/>
      <c r="G92" s="179" t="s">
        <v>761</v>
      </c>
      <c r="H92" s="182" t="s">
        <v>939</v>
      </c>
      <c r="I92" s="182" t="s">
        <v>757</v>
      </c>
      <c r="J92" s="183" t="s">
        <v>762</v>
      </c>
      <c r="K92" s="183" t="s">
        <v>130</v>
      </c>
      <c r="L92" s="345"/>
      <c r="M92" s="346" t="s">
        <v>197</v>
      </c>
      <c r="N92" s="72" t="s">
        <v>130</v>
      </c>
      <c r="O92" s="73" t="s">
        <v>763</v>
      </c>
      <c r="P92" s="298">
        <v>0</v>
      </c>
      <c r="Q92" s="153"/>
      <c r="R92" s="153">
        <v>369.37119000000001</v>
      </c>
      <c r="S92" s="355">
        <v>336.9</v>
      </c>
      <c r="T92" s="355">
        <v>80.66</v>
      </c>
      <c r="U92" s="355">
        <v>4.2</v>
      </c>
      <c r="V92" s="351" t="s">
        <v>619</v>
      </c>
      <c r="W92" s="73" t="s">
        <v>84</v>
      </c>
      <c r="X92" s="153" t="s">
        <v>85</v>
      </c>
      <c r="Y92" s="150" t="s">
        <v>634</v>
      </c>
      <c r="Z92" s="150" t="s">
        <v>313</v>
      </c>
      <c r="AA92" s="150">
        <v>2019</v>
      </c>
      <c r="AB92" s="154" t="s">
        <v>759</v>
      </c>
      <c r="AC92" s="623" t="s">
        <v>1048</v>
      </c>
      <c r="AD92" s="113"/>
      <c r="AE92" s="701"/>
    </row>
    <row r="93" spans="1:31" ht="384.75" hidden="1" customHeight="1" thickBot="1" x14ac:dyDescent="0.3">
      <c r="A93" s="48" t="s">
        <v>218</v>
      </c>
      <c r="B93" s="152" t="s">
        <v>752</v>
      </c>
      <c r="C93" s="152" t="s">
        <v>753</v>
      </c>
      <c r="D93" s="178" t="s">
        <v>764</v>
      </c>
      <c r="E93" s="71" t="s">
        <v>130</v>
      </c>
      <c r="F93" s="345"/>
      <c r="G93" s="179" t="s">
        <v>761</v>
      </c>
      <c r="H93" s="182" t="s">
        <v>922</v>
      </c>
      <c r="I93" s="182" t="s">
        <v>757</v>
      </c>
      <c r="J93" s="183" t="s">
        <v>765</v>
      </c>
      <c r="K93" s="183" t="s">
        <v>130</v>
      </c>
      <c r="L93" s="183" t="s">
        <v>747</v>
      </c>
      <c r="M93" s="346" t="s">
        <v>197</v>
      </c>
      <c r="N93" s="72" t="s">
        <v>130</v>
      </c>
      <c r="O93" s="356">
        <v>19020</v>
      </c>
      <c r="P93" s="298">
        <v>0</v>
      </c>
      <c r="Q93" s="345"/>
      <c r="R93" s="153">
        <v>293.31630999999999</v>
      </c>
      <c r="S93" s="349">
        <v>396.22</v>
      </c>
      <c r="T93" s="349">
        <v>49.07</v>
      </c>
      <c r="U93" s="349">
        <v>4.2</v>
      </c>
      <c r="V93" s="351" t="s">
        <v>619</v>
      </c>
      <c r="W93" s="73" t="s">
        <v>84</v>
      </c>
      <c r="X93" s="153" t="s">
        <v>85</v>
      </c>
      <c r="Y93" s="150" t="s">
        <v>24</v>
      </c>
      <c r="Z93" s="150" t="s">
        <v>313</v>
      </c>
      <c r="AA93" s="150">
        <v>2019</v>
      </c>
      <c r="AB93" s="154" t="s">
        <v>759</v>
      </c>
      <c r="AC93" s="623" t="s">
        <v>1048</v>
      </c>
      <c r="AD93" s="113"/>
      <c r="AE93" s="702"/>
    </row>
    <row r="94" spans="1:31" s="114" customFormat="1" ht="27" hidden="1" customHeight="1" thickBot="1" x14ac:dyDescent="0.3">
      <c r="A94" s="446" t="s">
        <v>929</v>
      </c>
      <c r="B94" s="448"/>
      <c r="C94" s="448"/>
      <c r="D94" s="583"/>
      <c r="E94" s="429"/>
      <c r="F94" s="429"/>
      <c r="G94" s="430"/>
      <c r="H94" s="431"/>
      <c r="I94" s="432"/>
      <c r="J94" s="429"/>
      <c r="K94" s="429"/>
      <c r="L94" s="429"/>
      <c r="M94" s="429"/>
      <c r="O94" s="433"/>
      <c r="P94" s="434"/>
      <c r="Q94" s="433"/>
      <c r="R94" s="433"/>
      <c r="S94" s="433"/>
      <c r="T94" s="433"/>
      <c r="U94" s="433"/>
      <c r="V94" s="429"/>
      <c r="W94" s="433"/>
      <c r="X94" s="433"/>
      <c r="Y94" s="429"/>
      <c r="Z94" s="429"/>
      <c r="AA94" s="429"/>
      <c r="AB94" s="429"/>
      <c r="AC94" s="435"/>
      <c r="AD94" s="662"/>
      <c r="AE94" s="686"/>
    </row>
    <row r="95" spans="1:31" ht="118.5" hidden="1" customHeight="1" thickBot="1" x14ac:dyDescent="0.3">
      <c r="A95" s="548" t="s">
        <v>1097</v>
      </c>
      <c r="B95" s="2" t="s">
        <v>556</v>
      </c>
      <c r="C95" s="2" t="s">
        <v>557</v>
      </c>
      <c r="D95" s="475" t="s">
        <v>903</v>
      </c>
      <c r="E95" s="150" t="s">
        <v>1025</v>
      </c>
      <c r="F95" s="150"/>
      <c r="G95" s="179" t="s">
        <v>1026</v>
      </c>
      <c r="H95" s="587" t="s">
        <v>1041</v>
      </c>
      <c r="I95" s="587" t="s">
        <v>1039</v>
      </c>
      <c r="J95" s="150" t="s">
        <v>1040</v>
      </c>
      <c r="K95" s="150" t="s">
        <v>890</v>
      </c>
      <c r="L95" s="150"/>
      <c r="M95" s="150" t="s">
        <v>42</v>
      </c>
      <c r="N95" s="152" t="s">
        <v>130</v>
      </c>
      <c r="O95" s="153"/>
      <c r="P95" s="276">
        <v>312968335.85000002</v>
      </c>
      <c r="Q95" s="554"/>
      <c r="R95" s="554"/>
      <c r="S95" s="554"/>
      <c r="T95" s="554"/>
      <c r="U95" s="554"/>
      <c r="V95" s="558" t="s">
        <v>800</v>
      </c>
      <c r="W95" s="550" t="s">
        <v>114</v>
      </c>
      <c r="X95" s="554" t="s">
        <v>85</v>
      </c>
      <c r="Y95" s="558" t="s">
        <v>24</v>
      </c>
      <c r="Z95" s="558" t="s">
        <v>558</v>
      </c>
      <c r="AA95" s="558">
        <v>2019</v>
      </c>
      <c r="AB95" s="476" t="s">
        <v>559</v>
      </c>
      <c r="AC95" s="195" t="s">
        <v>1038</v>
      </c>
      <c r="AD95" s="662"/>
      <c r="AE95" s="682" t="s">
        <v>556</v>
      </c>
    </row>
    <row r="96" spans="1:31" s="116" customFormat="1" ht="21.75" hidden="1" customHeight="1" thickBot="1" x14ac:dyDescent="0.3">
      <c r="A96" s="427" t="s">
        <v>928</v>
      </c>
      <c r="B96" s="428"/>
      <c r="C96" s="428"/>
      <c r="D96" s="580"/>
      <c r="E96" s="429"/>
      <c r="F96" s="429"/>
      <c r="G96" s="430"/>
      <c r="H96" s="443"/>
      <c r="I96" s="444"/>
      <c r="J96" s="429"/>
      <c r="K96" s="429"/>
      <c r="L96" s="429"/>
      <c r="M96" s="429"/>
      <c r="N96" s="429"/>
      <c r="O96" s="433"/>
      <c r="P96" s="434"/>
      <c r="Q96" s="433"/>
      <c r="R96" s="433"/>
      <c r="S96" s="433"/>
      <c r="T96" s="433"/>
      <c r="U96" s="433"/>
      <c r="V96" s="433"/>
      <c r="W96" s="433"/>
      <c r="X96" s="433"/>
      <c r="Y96" s="429"/>
      <c r="Z96" s="429"/>
      <c r="AA96" s="429"/>
      <c r="AB96" s="429"/>
      <c r="AC96" s="435"/>
      <c r="AD96" s="663"/>
      <c r="AE96" s="686"/>
    </row>
    <row r="97" spans="1:31" s="116" customFormat="1" ht="93.75" hidden="1" customHeight="1" thickBot="1" x14ac:dyDescent="0.3">
      <c r="A97" s="549" t="s">
        <v>219</v>
      </c>
      <c r="B97" s="203" t="s">
        <v>222</v>
      </c>
      <c r="C97" s="203" t="s">
        <v>557</v>
      </c>
      <c r="D97" s="581" t="s">
        <v>903</v>
      </c>
      <c r="E97" s="556" t="s">
        <v>895</v>
      </c>
      <c r="F97" s="556"/>
      <c r="G97" s="280" t="s">
        <v>892</v>
      </c>
      <c r="H97" s="581" t="s">
        <v>896</v>
      </c>
      <c r="I97" s="584" t="s">
        <v>893</v>
      </c>
      <c r="J97" s="556" t="s">
        <v>894</v>
      </c>
      <c r="K97" s="556" t="s">
        <v>975</v>
      </c>
      <c r="L97" s="556"/>
      <c r="M97" s="556" t="s">
        <v>42</v>
      </c>
      <c r="N97" s="203" t="s">
        <v>130</v>
      </c>
      <c r="O97" s="204"/>
      <c r="P97" s="585">
        <v>153027681.88</v>
      </c>
      <c r="Q97" s="204"/>
      <c r="R97" s="204"/>
      <c r="S97" s="204"/>
      <c r="T97" s="204"/>
      <c r="U97" s="204"/>
      <c r="V97" s="556" t="s">
        <v>797</v>
      </c>
      <c r="W97" s="551" t="s">
        <v>114</v>
      </c>
      <c r="X97" s="204" t="s">
        <v>85</v>
      </c>
      <c r="Y97" s="556" t="s">
        <v>24</v>
      </c>
      <c r="Z97" s="556" t="s">
        <v>523</v>
      </c>
      <c r="AA97" s="556">
        <v>2019</v>
      </c>
      <c r="AB97" s="582" t="s">
        <v>273</v>
      </c>
      <c r="AC97" s="195" t="s">
        <v>773</v>
      </c>
      <c r="AD97" s="113"/>
      <c r="AE97" s="700" t="s">
        <v>222</v>
      </c>
    </row>
    <row r="98" spans="1:31" s="116" customFormat="1" ht="87" hidden="1" customHeight="1" thickBot="1" x14ac:dyDescent="0.3">
      <c r="A98" s="547" t="s">
        <v>220</v>
      </c>
      <c r="B98" s="463" t="s">
        <v>222</v>
      </c>
      <c r="C98" s="463" t="s">
        <v>494</v>
      </c>
      <c r="D98" s="437" t="s">
        <v>223</v>
      </c>
      <c r="E98" s="555" t="s">
        <v>1027</v>
      </c>
      <c r="F98" s="555" t="s">
        <v>354</v>
      </c>
      <c r="G98" s="185" t="s">
        <v>225</v>
      </c>
      <c r="H98" s="437" t="s">
        <v>224</v>
      </c>
      <c r="I98" s="502" t="s">
        <v>481</v>
      </c>
      <c r="J98" s="555" t="s">
        <v>227</v>
      </c>
      <c r="K98" s="555" t="s">
        <v>226</v>
      </c>
      <c r="L98" s="555" t="s">
        <v>21</v>
      </c>
      <c r="M98" s="555" t="s">
        <v>21</v>
      </c>
      <c r="N98" s="297" t="s">
        <v>130</v>
      </c>
      <c r="O98" s="631">
        <v>351000</v>
      </c>
      <c r="P98" s="564">
        <v>351000</v>
      </c>
      <c r="Q98" s="337" t="s">
        <v>89</v>
      </c>
      <c r="R98" s="337">
        <v>0</v>
      </c>
      <c r="S98" s="337">
        <v>0</v>
      </c>
      <c r="T98" s="337">
        <v>0</v>
      </c>
      <c r="U98" s="337">
        <v>0</v>
      </c>
      <c r="V98" s="337" t="s">
        <v>798</v>
      </c>
      <c r="W98" s="440" t="s">
        <v>84</v>
      </c>
      <c r="X98" s="337" t="s">
        <v>85</v>
      </c>
      <c r="Y98" s="555" t="s">
        <v>24</v>
      </c>
      <c r="Z98" s="555" t="s">
        <v>313</v>
      </c>
      <c r="AA98" s="555">
        <v>2019</v>
      </c>
      <c r="AB98" s="441" t="s">
        <v>273</v>
      </c>
      <c r="AC98" s="240" t="s">
        <v>772</v>
      </c>
      <c r="AD98" s="113"/>
      <c r="AE98" s="702"/>
    </row>
    <row r="99" spans="1:31" s="114" customFormat="1" ht="22.5" hidden="1" customHeight="1" thickBot="1" x14ac:dyDescent="0.3">
      <c r="A99" s="427" t="s">
        <v>927</v>
      </c>
      <c r="B99" s="579"/>
      <c r="C99" s="428"/>
      <c r="D99" s="580"/>
      <c r="E99" s="429"/>
      <c r="F99" s="429"/>
      <c r="G99" s="430"/>
      <c r="H99" s="443"/>
      <c r="I99" s="444"/>
      <c r="J99" s="429"/>
      <c r="K99" s="429"/>
      <c r="L99" s="429"/>
      <c r="M99" s="429"/>
      <c r="N99" s="429"/>
      <c r="O99" s="433"/>
      <c r="P99" s="434"/>
      <c r="Q99" s="433"/>
      <c r="R99" s="433"/>
      <c r="S99" s="433"/>
      <c r="T99" s="433"/>
      <c r="U99" s="433"/>
      <c r="V99" s="433"/>
      <c r="W99" s="433"/>
      <c r="X99" s="433"/>
      <c r="Y99" s="429"/>
      <c r="Z99" s="429"/>
      <c r="AA99" s="429"/>
      <c r="AB99" s="429"/>
      <c r="AC99" s="435"/>
      <c r="AD99" s="667"/>
      <c r="AE99" s="686"/>
    </row>
    <row r="100" spans="1:31" s="117" customFormat="1" ht="63" hidden="1" customHeight="1" x14ac:dyDescent="0.25">
      <c r="A100" s="741" t="s">
        <v>588</v>
      </c>
      <c r="B100" s="367" t="s">
        <v>62</v>
      </c>
      <c r="C100" s="367" t="s">
        <v>494</v>
      </c>
      <c r="D100" s="368" t="s">
        <v>63</v>
      </c>
      <c r="E100" s="544" t="s">
        <v>78</v>
      </c>
      <c r="F100" s="544" t="s">
        <v>86</v>
      </c>
      <c r="G100" s="369" t="s">
        <v>65</v>
      </c>
      <c r="H100" s="368" t="s">
        <v>69</v>
      </c>
      <c r="I100" s="370" t="s">
        <v>478</v>
      </c>
      <c r="J100" s="544" t="s">
        <v>977</v>
      </c>
      <c r="K100" s="544" t="s">
        <v>987</v>
      </c>
      <c r="L100" s="544" t="s">
        <v>74</v>
      </c>
      <c r="M100" s="544" t="s">
        <v>73</v>
      </c>
      <c r="N100" s="544" t="s">
        <v>130</v>
      </c>
      <c r="O100" s="139">
        <v>520200</v>
      </c>
      <c r="P100" s="371">
        <v>520200</v>
      </c>
      <c r="Q100" s="139" t="s">
        <v>83</v>
      </c>
      <c r="R100" s="139">
        <v>0</v>
      </c>
      <c r="S100" s="139">
        <v>0</v>
      </c>
      <c r="T100" s="139">
        <v>0</v>
      </c>
      <c r="U100" s="139">
        <v>0</v>
      </c>
      <c r="V100" s="744" t="s">
        <v>789</v>
      </c>
      <c r="W100" s="372" t="s">
        <v>84</v>
      </c>
      <c r="X100" s="372" t="s">
        <v>85</v>
      </c>
      <c r="Y100" s="373" t="s">
        <v>24</v>
      </c>
      <c r="Z100" s="373" t="s">
        <v>313</v>
      </c>
      <c r="AA100" s="760">
        <v>2019</v>
      </c>
      <c r="AB100" s="374" t="s">
        <v>273</v>
      </c>
      <c r="AC100" s="559" t="s">
        <v>772</v>
      </c>
      <c r="AD100" s="176"/>
      <c r="AE100" s="700" t="s">
        <v>62</v>
      </c>
    </row>
    <row r="101" spans="1:31" s="115" customFormat="1" ht="72" hidden="1" customHeight="1" thickBot="1" x14ac:dyDescent="0.3">
      <c r="A101" s="743"/>
      <c r="B101" s="55" t="s">
        <v>62</v>
      </c>
      <c r="C101" s="55" t="s">
        <v>774</v>
      </c>
      <c r="D101" s="375" t="s">
        <v>459</v>
      </c>
      <c r="E101" s="545" t="s">
        <v>460</v>
      </c>
      <c r="F101" s="545" t="s">
        <v>86</v>
      </c>
      <c r="G101" s="376" t="s">
        <v>65</v>
      </c>
      <c r="H101" s="375" t="s">
        <v>461</v>
      </c>
      <c r="I101" s="586" t="s">
        <v>21</v>
      </c>
      <c r="J101" s="545" t="s">
        <v>978</v>
      </c>
      <c r="K101" s="545" t="s">
        <v>21</v>
      </c>
      <c r="L101" s="545" t="s">
        <v>21</v>
      </c>
      <c r="M101" s="545" t="s">
        <v>21</v>
      </c>
      <c r="N101" s="545" t="s">
        <v>130</v>
      </c>
      <c r="O101" s="148">
        <v>217260</v>
      </c>
      <c r="P101" s="270">
        <v>217260</v>
      </c>
      <c r="Q101" s="148" t="s">
        <v>465</v>
      </c>
      <c r="R101" s="148">
        <v>0</v>
      </c>
      <c r="S101" s="148">
        <v>0</v>
      </c>
      <c r="T101" s="148">
        <v>-307</v>
      </c>
      <c r="U101" s="148" t="s">
        <v>21</v>
      </c>
      <c r="V101" s="745"/>
      <c r="W101" s="377" t="s">
        <v>114</v>
      </c>
      <c r="X101" s="377" t="s">
        <v>85</v>
      </c>
      <c r="Y101" s="258" t="s">
        <v>24</v>
      </c>
      <c r="Z101" s="258" t="s">
        <v>313</v>
      </c>
      <c r="AA101" s="761"/>
      <c r="AB101" s="378" t="s">
        <v>273</v>
      </c>
      <c r="AC101" s="560" t="s">
        <v>772</v>
      </c>
      <c r="AD101" s="668"/>
      <c r="AE101" s="701"/>
    </row>
    <row r="102" spans="1:31" s="115" customFormat="1" ht="65.25" hidden="1" customHeight="1" x14ac:dyDescent="0.25">
      <c r="A102" s="741" t="s">
        <v>221</v>
      </c>
      <c r="B102" s="367" t="s">
        <v>62</v>
      </c>
      <c r="C102" s="367" t="s">
        <v>494</v>
      </c>
      <c r="D102" s="368" t="s">
        <v>64</v>
      </c>
      <c r="E102" s="544" t="s">
        <v>80</v>
      </c>
      <c r="F102" s="544" t="s">
        <v>86</v>
      </c>
      <c r="G102" s="369" t="s">
        <v>66</v>
      </c>
      <c r="H102" s="368" t="s">
        <v>70</v>
      </c>
      <c r="I102" s="370" t="s">
        <v>480</v>
      </c>
      <c r="J102" s="544" t="s">
        <v>979</v>
      </c>
      <c r="K102" s="544" t="s">
        <v>976</v>
      </c>
      <c r="L102" s="544" t="s">
        <v>75</v>
      </c>
      <c r="M102" s="544" t="s">
        <v>73</v>
      </c>
      <c r="N102" s="544" t="s">
        <v>130</v>
      </c>
      <c r="O102" s="139">
        <v>460020</v>
      </c>
      <c r="P102" s="371">
        <v>460020</v>
      </c>
      <c r="Q102" s="139" t="s">
        <v>83</v>
      </c>
      <c r="R102" s="139">
        <v>0</v>
      </c>
      <c r="S102" s="139">
        <v>0</v>
      </c>
      <c r="T102" s="139">
        <v>0</v>
      </c>
      <c r="U102" s="139">
        <v>0</v>
      </c>
      <c r="V102" s="744" t="s">
        <v>810</v>
      </c>
      <c r="W102" s="372" t="s">
        <v>84</v>
      </c>
      <c r="X102" s="372" t="s">
        <v>85</v>
      </c>
      <c r="Y102" s="373" t="s">
        <v>24</v>
      </c>
      <c r="Z102" s="373" t="s">
        <v>313</v>
      </c>
      <c r="AA102" s="760">
        <v>2019</v>
      </c>
      <c r="AB102" s="374" t="s">
        <v>273</v>
      </c>
      <c r="AC102" s="559" t="s">
        <v>772</v>
      </c>
      <c r="AD102" s="176"/>
      <c r="AE102" s="701"/>
    </row>
    <row r="103" spans="1:31" s="115" customFormat="1" ht="74.25" hidden="1" customHeight="1" thickBot="1" x14ac:dyDescent="0.3">
      <c r="A103" s="743"/>
      <c r="B103" s="55" t="s">
        <v>62</v>
      </c>
      <c r="C103" s="55" t="s">
        <v>774</v>
      </c>
      <c r="D103" s="375" t="s">
        <v>459</v>
      </c>
      <c r="E103" s="545" t="s">
        <v>460</v>
      </c>
      <c r="F103" s="545" t="s">
        <v>86</v>
      </c>
      <c r="G103" s="376" t="s">
        <v>66</v>
      </c>
      <c r="H103" s="375" t="s">
        <v>462</v>
      </c>
      <c r="I103" s="586" t="s">
        <v>21</v>
      </c>
      <c r="J103" s="545" t="s">
        <v>980</v>
      </c>
      <c r="K103" s="545" t="s">
        <v>21</v>
      </c>
      <c r="L103" s="545" t="s">
        <v>21</v>
      </c>
      <c r="M103" s="545" t="s">
        <v>21</v>
      </c>
      <c r="N103" s="545" t="s">
        <v>130</v>
      </c>
      <c r="O103" s="148">
        <v>69360</v>
      </c>
      <c r="P103" s="270">
        <v>69360</v>
      </c>
      <c r="Q103" s="148" t="s">
        <v>465</v>
      </c>
      <c r="R103" s="148">
        <v>0</v>
      </c>
      <c r="S103" s="148">
        <v>0</v>
      </c>
      <c r="T103" s="148">
        <v>-2119</v>
      </c>
      <c r="U103" s="148" t="s">
        <v>21</v>
      </c>
      <c r="V103" s="745"/>
      <c r="W103" s="377" t="s">
        <v>114</v>
      </c>
      <c r="X103" s="377" t="s">
        <v>85</v>
      </c>
      <c r="Y103" s="258" t="s">
        <v>24</v>
      </c>
      <c r="Z103" s="258" t="s">
        <v>313</v>
      </c>
      <c r="AA103" s="761"/>
      <c r="AB103" s="378" t="s">
        <v>273</v>
      </c>
      <c r="AC103" s="560" t="s">
        <v>772</v>
      </c>
      <c r="AD103" s="665"/>
      <c r="AE103" s="701"/>
    </row>
    <row r="104" spans="1:31" s="115" customFormat="1" ht="57" hidden="1" customHeight="1" x14ac:dyDescent="0.25">
      <c r="A104" s="741" t="s">
        <v>589</v>
      </c>
      <c r="B104" s="367" t="s">
        <v>62</v>
      </c>
      <c r="C104" s="367" t="s">
        <v>494</v>
      </c>
      <c r="D104" s="368" t="s">
        <v>64</v>
      </c>
      <c r="E104" s="544" t="s">
        <v>81</v>
      </c>
      <c r="F104" s="544" t="s">
        <v>86</v>
      </c>
      <c r="G104" s="369" t="s">
        <v>67</v>
      </c>
      <c r="H104" s="368" t="s">
        <v>71</v>
      </c>
      <c r="I104" s="370" t="s">
        <v>479</v>
      </c>
      <c r="J104" s="544" t="s">
        <v>981</v>
      </c>
      <c r="K104" s="544" t="s">
        <v>986</v>
      </c>
      <c r="L104" s="544" t="s">
        <v>76</v>
      </c>
      <c r="M104" s="544" t="s">
        <v>73</v>
      </c>
      <c r="N104" s="544" t="s">
        <v>130</v>
      </c>
      <c r="O104" s="139">
        <v>944520</v>
      </c>
      <c r="P104" s="371">
        <v>944520</v>
      </c>
      <c r="Q104" s="139" t="s">
        <v>83</v>
      </c>
      <c r="R104" s="139">
        <v>0</v>
      </c>
      <c r="S104" s="139">
        <v>0</v>
      </c>
      <c r="T104" s="139">
        <v>0</v>
      </c>
      <c r="U104" s="139">
        <v>0</v>
      </c>
      <c r="V104" s="744" t="s">
        <v>790</v>
      </c>
      <c r="W104" s="372" t="s">
        <v>114</v>
      </c>
      <c r="X104" s="372" t="s">
        <v>85</v>
      </c>
      <c r="Y104" s="373" t="s">
        <v>24</v>
      </c>
      <c r="Z104" s="373" t="s">
        <v>313</v>
      </c>
      <c r="AA104" s="760">
        <v>2019</v>
      </c>
      <c r="AB104" s="374" t="s">
        <v>273</v>
      </c>
      <c r="AC104" s="559" t="s">
        <v>772</v>
      </c>
      <c r="AD104" s="664"/>
      <c r="AE104" s="701"/>
    </row>
    <row r="105" spans="1:31" s="115" customFormat="1" ht="71.25" hidden="1" customHeight="1" thickBot="1" x14ac:dyDescent="0.3">
      <c r="A105" s="743"/>
      <c r="B105" s="55" t="s">
        <v>62</v>
      </c>
      <c r="C105" s="55" t="s">
        <v>774</v>
      </c>
      <c r="D105" s="375" t="s">
        <v>459</v>
      </c>
      <c r="E105" s="545" t="s">
        <v>460</v>
      </c>
      <c r="F105" s="545" t="s">
        <v>86</v>
      </c>
      <c r="G105" s="376" t="s">
        <v>67</v>
      </c>
      <c r="H105" s="375" t="s">
        <v>464</v>
      </c>
      <c r="I105" s="586" t="s">
        <v>21</v>
      </c>
      <c r="J105" s="545" t="s">
        <v>982</v>
      </c>
      <c r="K105" s="545" t="s">
        <v>21</v>
      </c>
      <c r="L105" s="545" t="s">
        <v>21</v>
      </c>
      <c r="M105" s="545" t="s">
        <v>21</v>
      </c>
      <c r="N105" s="545" t="s">
        <v>130</v>
      </c>
      <c r="O105" s="148">
        <v>99960</v>
      </c>
      <c r="P105" s="270">
        <v>99960</v>
      </c>
      <c r="Q105" s="148" t="s">
        <v>465</v>
      </c>
      <c r="R105" s="148">
        <v>0</v>
      </c>
      <c r="S105" s="148">
        <v>0</v>
      </c>
      <c r="T105" s="148">
        <v>-621</v>
      </c>
      <c r="U105" s="148" t="s">
        <v>21</v>
      </c>
      <c r="V105" s="745"/>
      <c r="W105" s="377" t="s">
        <v>114</v>
      </c>
      <c r="X105" s="377" t="s">
        <v>85</v>
      </c>
      <c r="Y105" s="258" t="s">
        <v>24</v>
      </c>
      <c r="Z105" s="258" t="s">
        <v>313</v>
      </c>
      <c r="AA105" s="761"/>
      <c r="AB105" s="378" t="s">
        <v>273</v>
      </c>
      <c r="AC105" s="560" t="s">
        <v>772</v>
      </c>
      <c r="AD105" s="665"/>
      <c r="AE105" s="701"/>
    </row>
    <row r="106" spans="1:31" s="115" customFormat="1" ht="61.5" hidden="1" customHeight="1" x14ac:dyDescent="0.25">
      <c r="A106" s="741" t="s">
        <v>305</v>
      </c>
      <c r="B106" s="367" t="s">
        <v>62</v>
      </c>
      <c r="C106" s="367" t="s">
        <v>494</v>
      </c>
      <c r="D106" s="368" t="s">
        <v>64</v>
      </c>
      <c r="E106" s="544" t="s">
        <v>82</v>
      </c>
      <c r="F106" s="544" t="s">
        <v>86</v>
      </c>
      <c r="G106" s="369" t="s">
        <v>68</v>
      </c>
      <c r="H106" s="368" t="s">
        <v>72</v>
      </c>
      <c r="I106" s="370" t="s">
        <v>479</v>
      </c>
      <c r="J106" s="544" t="s">
        <v>983</v>
      </c>
      <c r="K106" s="544" t="s">
        <v>985</v>
      </c>
      <c r="L106" s="544" t="s">
        <v>77</v>
      </c>
      <c r="M106" s="544" t="s">
        <v>73</v>
      </c>
      <c r="N106" s="544" t="s">
        <v>130</v>
      </c>
      <c r="O106" s="139">
        <v>406980</v>
      </c>
      <c r="P106" s="371" t="s">
        <v>811</v>
      </c>
      <c r="Q106" s="139" t="s">
        <v>83</v>
      </c>
      <c r="R106" s="139">
        <v>0</v>
      </c>
      <c r="S106" s="139">
        <v>0</v>
      </c>
      <c r="T106" s="139">
        <v>0</v>
      </c>
      <c r="U106" s="139">
        <v>0</v>
      </c>
      <c r="V106" s="744" t="s">
        <v>791</v>
      </c>
      <c r="W106" s="372" t="s">
        <v>84</v>
      </c>
      <c r="X106" s="372" t="s">
        <v>85</v>
      </c>
      <c r="Y106" s="373" t="s">
        <v>24</v>
      </c>
      <c r="Z106" s="373" t="s">
        <v>313</v>
      </c>
      <c r="AA106" s="760">
        <v>2019</v>
      </c>
      <c r="AB106" s="374" t="s">
        <v>273</v>
      </c>
      <c r="AC106" s="559" t="s">
        <v>772</v>
      </c>
      <c r="AD106" s="664"/>
      <c r="AE106" s="701"/>
    </row>
    <row r="107" spans="1:31" s="115" customFormat="1" ht="73.5" hidden="1" customHeight="1" thickBot="1" x14ac:dyDescent="0.3">
      <c r="A107" s="743"/>
      <c r="B107" s="55" t="s">
        <v>62</v>
      </c>
      <c r="C107" s="55" t="s">
        <v>774</v>
      </c>
      <c r="D107" s="375" t="s">
        <v>459</v>
      </c>
      <c r="E107" s="545" t="s">
        <v>460</v>
      </c>
      <c r="F107" s="545" t="s">
        <v>86</v>
      </c>
      <c r="G107" s="376" t="s">
        <v>68</v>
      </c>
      <c r="H107" s="375" t="s">
        <v>463</v>
      </c>
      <c r="I107" s="586" t="s">
        <v>21</v>
      </c>
      <c r="J107" s="545" t="s">
        <v>984</v>
      </c>
      <c r="K107" s="545" t="s">
        <v>21</v>
      </c>
      <c r="L107" s="545" t="s">
        <v>21</v>
      </c>
      <c r="M107" s="545" t="s">
        <v>21</v>
      </c>
      <c r="N107" s="545" t="s">
        <v>130</v>
      </c>
      <c r="O107" s="148">
        <v>228480</v>
      </c>
      <c r="P107" s="270">
        <v>228480</v>
      </c>
      <c r="Q107" s="148" t="s">
        <v>465</v>
      </c>
      <c r="R107" s="148">
        <v>0</v>
      </c>
      <c r="S107" s="148">
        <v>0</v>
      </c>
      <c r="T107" s="148">
        <v>-1416</v>
      </c>
      <c r="U107" s="148" t="s">
        <v>21</v>
      </c>
      <c r="V107" s="745"/>
      <c r="W107" s="377" t="s">
        <v>114</v>
      </c>
      <c r="X107" s="377" t="s">
        <v>85</v>
      </c>
      <c r="Y107" s="258" t="s">
        <v>24</v>
      </c>
      <c r="Z107" s="258" t="s">
        <v>313</v>
      </c>
      <c r="AA107" s="761"/>
      <c r="AB107" s="378" t="s">
        <v>273</v>
      </c>
      <c r="AC107" s="560" t="s">
        <v>772</v>
      </c>
      <c r="AD107" s="665"/>
      <c r="AE107" s="702"/>
    </row>
    <row r="108" spans="1:31" s="114" customFormat="1" ht="21.75" hidden="1" customHeight="1" thickBot="1" x14ac:dyDescent="0.3">
      <c r="A108" s="420" t="s">
        <v>926</v>
      </c>
      <c r="B108" s="379"/>
      <c r="C108" s="379"/>
      <c r="D108" s="379"/>
      <c r="E108" s="379"/>
      <c r="F108" s="379"/>
      <c r="G108" s="379"/>
      <c r="H108" s="379"/>
      <c r="I108" s="379"/>
      <c r="J108" s="379"/>
      <c r="K108" s="379"/>
      <c r="L108" s="379"/>
      <c r="M108" s="379"/>
      <c r="N108" s="379"/>
      <c r="O108" s="379"/>
      <c r="P108" s="380"/>
      <c r="Q108" s="379"/>
      <c r="R108" s="379"/>
      <c r="S108" s="379"/>
      <c r="T108" s="379"/>
      <c r="U108" s="379"/>
      <c r="V108" s="379"/>
      <c r="W108" s="379"/>
      <c r="X108" s="379"/>
      <c r="Y108" s="379"/>
      <c r="Z108" s="379"/>
      <c r="AA108" s="379"/>
      <c r="AB108" s="379"/>
      <c r="AC108" s="421"/>
      <c r="AD108" s="667"/>
      <c r="AE108" s="686"/>
    </row>
    <row r="109" spans="1:31" s="114" customFormat="1" ht="158.25" hidden="1" thickBot="1" x14ac:dyDescent="0.3">
      <c r="A109" s="48" t="s">
        <v>590</v>
      </c>
      <c r="B109" s="152" t="s">
        <v>91</v>
      </c>
      <c r="C109" s="152" t="s">
        <v>492</v>
      </c>
      <c r="D109" s="178" t="s">
        <v>90</v>
      </c>
      <c r="E109" s="150">
        <v>207</v>
      </c>
      <c r="F109" s="150" t="s">
        <v>354</v>
      </c>
      <c r="G109" s="179" t="s">
        <v>92</v>
      </c>
      <c r="H109" s="178" t="s">
        <v>93</v>
      </c>
      <c r="I109" s="359" t="s">
        <v>79</v>
      </c>
      <c r="J109" s="150" t="s">
        <v>94</v>
      </c>
      <c r="K109" s="190" t="s">
        <v>945</v>
      </c>
      <c r="L109" s="150" t="s">
        <v>119</v>
      </c>
      <c r="M109" s="150" t="s">
        <v>95</v>
      </c>
      <c r="N109" s="150" t="s">
        <v>130</v>
      </c>
      <c r="O109" s="153">
        <v>872129</v>
      </c>
      <c r="P109" s="276">
        <v>255375.08</v>
      </c>
      <c r="Q109" s="153" t="s">
        <v>88</v>
      </c>
      <c r="R109" s="153">
        <v>0</v>
      </c>
      <c r="S109" s="153">
        <v>0</v>
      </c>
      <c r="T109" s="153">
        <v>0</v>
      </c>
      <c r="U109" s="153">
        <v>0</v>
      </c>
      <c r="V109" s="72" t="s">
        <v>792</v>
      </c>
      <c r="W109" s="73" t="s">
        <v>114</v>
      </c>
      <c r="X109" s="153" t="s">
        <v>85</v>
      </c>
      <c r="Y109" s="150" t="s">
        <v>24</v>
      </c>
      <c r="Z109" s="150" t="s">
        <v>313</v>
      </c>
      <c r="AA109" s="150">
        <v>2019</v>
      </c>
      <c r="AB109" s="154" t="s">
        <v>273</v>
      </c>
      <c r="AC109" s="196" t="s">
        <v>772</v>
      </c>
      <c r="AD109" s="113"/>
      <c r="AE109" s="700" t="s">
        <v>91</v>
      </c>
    </row>
    <row r="110" spans="1:31" s="114" customFormat="1" ht="163.5" hidden="1" customHeight="1" thickBot="1" x14ac:dyDescent="0.3">
      <c r="A110" s="48" t="s">
        <v>306</v>
      </c>
      <c r="B110" s="152" t="s">
        <v>91</v>
      </c>
      <c r="C110" s="72" t="s">
        <v>515</v>
      </c>
      <c r="D110" s="178" t="s">
        <v>97</v>
      </c>
      <c r="E110" s="71">
        <v>30003</v>
      </c>
      <c r="F110" s="71" t="s">
        <v>117</v>
      </c>
      <c r="G110" s="184" t="s">
        <v>103</v>
      </c>
      <c r="H110" s="381" t="s">
        <v>106</v>
      </c>
      <c r="I110" s="180" t="s">
        <v>118</v>
      </c>
      <c r="J110" s="71" t="s">
        <v>109</v>
      </c>
      <c r="K110" s="71" t="s">
        <v>21</v>
      </c>
      <c r="L110" s="71" t="s">
        <v>21</v>
      </c>
      <c r="M110" s="71" t="s">
        <v>113</v>
      </c>
      <c r="N110" s="72" t="s">
        <v>130</v>
      </c>
      <c r="O110" s="73">
        <v>165889.82999999999</v>
      </c>
      <c r="P110" s="279">
        <v>0</v>
      </c>
      <c r="Q110" s="73" t="s">
        <v>25</v>
      </c>
      <c r="R110" s="73">
        <v>0</v>
      </c>
      <c r="S110" s="73">
        <v>0</v>
      </c>
      <c r="T110" s="73">
        <v>0</v>
      </c>
      <c r="U110" s="73">
        <v>0</v>
      </c>
      <c r="V110" s="72" t="s">
        <v>793</v>
      </c>
      <c r="W110" s="73" t="s">
        <v>84</v>
      </c>
      <c r="X110" s="73" t="s">
        <v>85</v>
      </c>
      <c r="Y110" s="71" t="s">
        <v>24</v>
      </c>
      <c r="Z110" s="150" t="s">
        <v>313</v>
      </c>
      <c r="AA110" s="150">
        <v>2019</v>
      </c>
      <c r="AB110" s="74" t="s">
        <v>273</v>
      </c>
      <c r="AC110" s="196" t="s">
        <v>772</v>
      </c>
      <c r="AD110" s="113"/>
      <c r="AE110" s="701"/>
    </row>
    <row r="111" spans="1:31" s="117" customFormat="1" ht="409.6" hidden="1" customHeight="1" thickBot="1" x14ac:dyDescent="0.3">
      <c r="A111" s="48" t="s">
        <v>307</v>
      </c>
      <c r="B111" s="72" t="s">
        <v>91</v>
      </c>
      <c r="C111" s="72" t="s">
        <v>515</v>
      </c>
      <c r="D111" s="178" t="s">
        <v>98</v>
      </c>
      <c r="E111" s="71">
        <v>30000</v>
      </c>
      <c r="F111" s="71" t="s">
        <v>117</v>
      </c>
      <c r="G111" s="184" t="s">
        <v>103</v>
      </c>
      <c r="H111" s="381" t="s">
        <v>107</v>
      </c>
      <c r="I111" s="180" t="s">
        <v>118</v>
      </c>
      <c r="J111" s="71" t="s">
        <v>110</v>
      </c>
      <c r="K111" s="71" t="s">
        <v>21</v>
      </c>
      <c r="L111" s="71" t="s">
        <v>21</v>
      </c>
      <c r="M111" s="71" t="s">
        <v>113</v>
      </c>
      <c r="N111" s="72" t="s">
        <v>130</v>
      </c>
      <c r="O111" s="73">
        <v>250000</v>
      </c>
      <c r="P111" s="279">
        <v>0</v>
      </c>
      <c r="Q111" s="73" t="s">
        <v>25</v>
      </c>
      <c r="R111" s="73">
        <v>0</v>
      </c>
      <c r="S111" s="73">
        <v>0</v>
      </c>
      <c r="T111" s="73">
        <v>0</v>
      </c>
      <c r="U111" s="73">
        <v>0</v>
      </c>
      <c r="V111" s="72" t="s">
        <v>794</v>
      </c>
      <c r="W111" s="73" t="s">
        <v>114</v>
      </c>
      <c r="X111" s="73" t="s">
        <v>85</v>
      </c>
      <c r="Y111" s="71" t="s">
        <v>24</v>
      </c>
      <c r="Z111" s="150" t="s">
        <v>313</v>
      </c>
      <c r="AA111" s="150">
        <v>2019</v>
      </c>
      <c r="AB111" s="74" t="s">
        <v>273</v>
      </c>
      <c r="AC111" s="196" t="s">
        <v>772</v>
      </c>
      <c r="AD111" s="113"/>
      <c r="AE111" s="701"/>
    </row>
    <row r="112" spans="1:31" s="117" customFormat="1" ht="117" hidden="1" customHeight="1" thickBot="1" x14ac:dyDescent="0.3">
      <c r="A112" s="48" t="s">
        <v>308</v>
      </c>
      <c r="B112" s="72" t="s">
        <v>91</v>
      </c>
      <c r="C112" s="72" t="s">
        <v>515</v>
      </c>
      <c r="D112" s="178" t="s">
        <v>99</v>
      </c>
      <c r="E112" s="71" t="s">
        <v>101</v>
      </c>
      <c r="F112" s="71" t="s">
        <v>117</v>
      </c>
      <c r="G112" s="184" t="s">
        <v>104</v>
      </c>
      <c r="H112" s="381" t="s">
        <v>105</v>
      </c>
      <c r="I112" s="180" t="s">
        <v>121</v>
      </c>
      <c r="J112" s="71" t="s">
        <v>125</v>
      </c>
      <c r="K112" s="71" t="s">
        <v>21</v>
      </c>
      <c r="L112" s="71" t="s">
        <v>21</v>
      </c>
      <c r="M112" s="71" t="s">
        <v>113</v>
      </c>
      <c r="N112" s="72" t="s">
        <v>130</v>
      </c>
      <c r="O112" s="73">
        <v>2848043</v>
      </c>
      <c r="P112" s="279">
        <v>2445966.3200000003</v>
      </c>
      <c r="Q112" s="73" t="s">
        <v>115</v>
      </c>
      <c r="R112" s="73" t="s">
        <v>114</v>
      </c>
      <c r="S112" s="73" t="s">
        <v>114</v>
      </c>
      <c r="T112" s="73" t="s">
        <v>122</v>
      </c>
      <c r="U112" s="73" t="s">
        <v>123</v>
      </c>
      <c r="V112" s="72" t="s">
        <v>795</v>
      </c>
      <c r="W112" s="73" t="s">
        <v>114</v>
      </c>
      <c r="X112" s="73" t="s">
        <v>124</v>
      </c>
      <c r="Y112" s="71" t="s">
        <v>24</v>
      </c>
      <c r="Z112" s="71" t="s">
        <v>313</v>
      </c>
      <c r="AA112" s="150">
        <v>2019</v>
      </c>
      <c r="AB112" s="74" t="s">
        <v>516</v>
      </c>
      <c r="AC112" s="196" t="s">
        <v>772</v>
      </c>
      <c r="AD112" s="113"/>
      <c r="AE112" s="701"/>
    </row>
    <row r="113" spans="1:31" s="117" customFormat="1" ht="409.6" hidden="1" customHeight="1" thickBot="1" x14ac:dyDescent="0.3">
      <c r="A113" s="48" t="s">
        <v>309</v>
      </c>
      <c r="B113" s="152" t="s">
        <v>91</v>
      </c>
      <c r="C113" s="152" t="s">
        <v>515</v>
      </c>
      <c r="D113" s="437" t="s">
        <v>100</v>
      </c>
      <c r="E113" s="84" t="s">
        <v>102</v>
      </c>
      <c r="F113" s="84" t="s">
        <v>116</v>
      </c>
      <c r="G113" s="185" t="s">
        <v>103</v>
      </c>
      <c r="H113" s="186" t="s">
        <v>108</v>
      </c>
      <c r="I113" s="187" t="s">
        <v>111</v>
      </c>
      <c r="J113" s="438" t="s">
        <v>112</v>
      </c>
      <c r="K113" s="84" t="s">
        <v>21</v>
      </c>
      <c r="L113" s="84" t="s">
        <v>21</v>
      </c>
      <c r="M113" s="84" t="s">
        <v>113</v>
      </c>
      <c r="N113" s="297" t="s">
        <v>130</v>
      </c>
      <c r="O113" s="439">
        <v>6142571.46</v>
      </c>
      <c r="P113" s="301">
        <v>6142571.46</v>
      </c>
      <c r="Q113" s="337" t="s">
        <v>25</v>
      </c>
      <c r="R113" s="337">
        <v>0</v>
      </c>
      <c r="S113" s="337">
        <v>0</v>
      </c>
      <c r="T113" s="337">
        <v>0</v>
      </c>
      <c r="U113" s="337">
        <v>0</v>
      </c>
      <c r="V113" s="342" t="s">
        <v>796</v>
      </c>
      <c r="W113" s="440" t="s">
        <v>114</v>
      </c>
      <c r="X113" s="439" t="s">
        <v>85</v>
      </c>
      <c r="Y113" s="84" t="s">
        <v>24</v>
      </c>
      <c r="Z113" s="84" t="s">
        <v>313</v>
      </c>
      <c r="AA113" s="84">
        <v>2019</v>
      </c>
      <c r="AB113" s="441" t="s">
        <v>517</v>
      </c>
      <c r="AC113" s="240" t="s">
        <v>772</v>
      </c>
      <c r="AD113" s="113"/>
      <c r="AE113" s="702"/>
    </row>
    <row r="114" spans="1:31" s="114" customFormat="1" ht="19.5" hidden="1" customHeight="1" thickBot="1" x14ac:dyDescent="0.3">
      <c r="A114" s="360" t="s">
        <v>925</v>
      </c>
      <c r="B114" s="361"/>
      <c r="C114" s="436"/>
      <c r="D114" s="442"/>
      <c r="E114" s="429"/>
      <c r="F114" s="429"/>
      <c r="G114" s="430"/>
      <c r="H114" s="443"/>
      <c r="I114" s="444"/>
      <c r="J114" s="429"/>
      <c r="K114" s="429"/>
      <c r="L114" s="429"/>
      <c r="M114" s="429"/>
      <c r="N114" s="429"/>
      <c r="O114" s="433"/>
      <c r="P114" s="434"/>
      <c r="Q114" s="433"/>
      <c r="R114" s="433"/>
      <c r="S114" s="433"/>
      <c r="T114" s="433"/>
      <c r="U114" s="433"/>
      <c r="V114" s="433"/>
      <c r="W114" s="433"/>
      <c r="X114" s="433"/>
      <c r="Y114" s="429"/>
      <c r="Z114" s="429"/>
      <c r="AA114" s="429"/>
      <c r="AB114" s="429"/>
      <c r="AC114" s="435"/>
      <c r="AD114" s="667"/>
      <c r="AE114" s="686"/>
    </row>
    <row r="115" spans="1:31" s="114" customFormat="1" ht="19.5" hidden="1" customHeight="1" x14ac:dyDescent="0.25">
      <c r="A115" s="741" t="s">
        <v>310</v>
      </c>
      <c r="B115" s="382"/>
      <c r="C115" s="383"/>
      <c r="D115" s="68" t="s">
        <v>940</v>
      </c>
      <c r="E115" s="384"/>
      <c r="F115" s="384"/>
      <c r="G115" s="385"/>
      <c r="H115" s="386"/>
      <c r="I115" s="387"/>
      <c r="J115" s="384"/>
      <c r="K115" s="384"/>
      <c r="L115" s="384"/>
      <c r="M115" s="384"/>
      <c r="N115" s="384"/>
      <c r="O115" s="388"/>
      <c r="P115" s="389"/>
      <c r="Q115" s="388"/>
      <c r="R115" s="388"/>
      <c r="S115" s="388"/>
      <c r="T115" s="388"/>
      <c r="U115" s="388"/>
      <c r="V115" s="388"/>
      <c r="W115" s="388"/>
      <c r="X115" s="388"/>
      <c r="Y115" s="384"/>
      <c r="Z115" s="384"/>
      <c r="AA115" s="384"/>
      <c r="AB115" s="384"/>
      <c r="AC115" s="390"/>
      <c r="AD115" s="664"/>
      <c r="AE115" s="682"/>
    </row>
    <row r="116" spans="1:31" s="114" customFormat="1" ht="19.5" hidden="1" customHeight="1" x14ac:dyDescent="0.25">
      <c r="A116" s="742"/>
      <c r="B116" s="379"/>
      <c r="C116" s="391"/>
      <c r="D116" s="392" t="s">
        <v>906</v>
      </c>
      <c r="E116" s="393"/>
      <c r="F116" s="393"/>
      <c r="G116" s="394"/>
      <c r="H116" s="395"/>
      <c r="I116" s="396"/>
      <c r="J116" s="393"/>
      <c r="K116" s="393"/>
      <c r="L116" s="393"/>
      <c r="M116" s="393"/>
      <c r="N116" s="393"/>
      <c r="O116" s="397"/>
      <c r="P116" s="398"/>
      <c r="Q116" s="397"/>
      <c r="R116" s="397"/>
      <c r="S116" s="397"/>
      <c r="T116" s="397"/>
      <c r="U116" s="397"/>
      <c r="V116" s="397"/>
      <c r="W116" s="397"/>
      <c r="X116" s="397"/>
      <c r="Y116" s="393"/>
      <c r="Z116" s="393"/>
      <c r="AA116" s="393"/>
      <c r="AB116" s="393"/>
      <c r="AC116" s="399"/>
      <c r="AD116" s="662"/>
      <c r="AE116" s="682"/>
    </row>
    <row r="117" spans="1:31" s="114" customFormat="1" ht="109.5" hidden="1" customHeight="1" x14ac:dyDescent="0.25">
      <c r="A117" s="742"/>
      <c r="B117" s="239" t="s">
        <v>314</v>
      </c>
      <c r="C117" s="239" t="s">
        <v>494</v>
      </c>
      <c r="D117" s="127" t="s">
        <v>315</v>
      </c>
      <c r="E117" s="233" t="s">
        <v>316</v>
      </c>
      <c r="F117" s="233" t="s">
        <v>354</v>
      </c>
      <c r="G117" s="259" t="s">
        <v>317</v>
      </c>
      <c r="H117" s="127" t="s">
        <v>997</v>
      </c>
      <c r="I117" s="126" t="s">
        <v>318</v>
      </c>
      <c r="J117" s="224" t="s">
        <v>988</v>
      </c>
      <c r="K117" s="233" t="s">
        <v>1010</v>
      </c>
      <c r="L117" s="233" t="s">
        <v>130</v>
      </c>
      <c r="M117" s="80" t="s">
        <v>319</v>
      </c>
      <c r="N117" s="233" t="s">
        <v>130</v>
      </c>
      <c r="O117" s="595">
        <v>128000</v>
      </c>
      <c r="P117" s="129">
        <v>128000</v>
      </c>
      <c r="Q117" s="402" t="s">
        <v>320</v>
      </c>
      <c r="R117" s="402">
        <v>0</v>
      </c>
      <c r="S117" s="402">
        <v>0</v>
      </c>
      <c r="T117" s="402">
        <v>0</v>
      </c>
      <c r="U117" s="402">
        <v>-100.57</v>
      </c>
      <c r="V117" s="753" t="s">
        <v>799</v>
      </c>
      <c r="W117" s="70" t="s">
        <v>84</v>
      </c>
      <c r="X117" s="400" t="s">
        <v>267</v>
      </c>
      <c r="Y117" s="81" t="s">
        <v>24</v>
      </c>
      <c r="Z117" s="233" t="s">
        <v>313</v>
      </c>
      <c r="AA117" s="759">
        <v>2019</v>
      </c>
      <c r="AB117" s="255" t="s">
        <v>273</v>
      </c>
      <c r="AC117" s="707" t="s">
        <v>772</v>
      </c>
      <c r="AD117" s="662"/>
      <c r="AE117" s="700" t="s">
        <v>314</v>
      </c>
    </row>
    <row r="118" spans="1:31" ht="114" hidden="1" customHeight="1" x14ac:dyDescent="0.25">
      <c r="A118" s="742"/>
      <c r="B118" s="234" t="s">
        <v>314</v>
      </c>
      <c r="C118" s="234" t="s">
        <v>494</v>
      </c>
      <c r="D118" s="119" t="s">
        <v>321</v>
      </c>
      <c r="E118" s="207" t="s">
        <v>322</v>
      </c>
      <c r="F118" s="207" t="s">
        <v>354</v>
      </c>
      <c r="G118" s="260"/>
      <c r="H118" s="119" t="s">
        <v>1003</v>
      </c>
      <c r="I118" s="123" t="s">
        <v>323</v>
      </c>
      <c r="J118" s="227" t="s">
        <v>989</v>
      </c>
      <c r="K118" s="207" t="s">
        <v>1010</v>
      </c>
      <c r="L118" s="207" t="s">
        <v>130</v>
      </c>
      <c r="M118" s="81"/>
      <c r="N118" s="207" t="s">
        <v>130</v>
      </c>
      <c r="O118" s="211">
        <v>550000</v>
      </c>
      <c r="P118" s="120">
        <v>550000</v>
      </c>
      <c r="Q118" s="211" t="s">
        <v>320</v>
      </c>
      <c r="R118" s="211">
        <v>0</v>
      </c>
      <c r="S118" s="211">
        <v>0</v>
      </c>
      <c r="T118" s="211">
        <v>0</v>
      </c>
      <c r="U118" s="211">
        <v>-432.14</v>
      </c>
      <c r="V118" s="753"/>
      <c r="W118" s="14" t="s">
        <v>84</v>
      </c>
      <c r="X118" s="326" t="s">
        <v>267</v>
      </c>
      <c r="Y118" s="80" t="s">
        <v>24</v>
      </c>
      <c r="Z118" s="207" t="s">
        <v>313</v>
      </c>
      <c r="AA118" s="767"/>
      <c r="AB118" s="358" t="s">
        <v>273</v>
      </c>
      <c r="AC118" s="708"/>
      <c r="AD118" s="662"/>
      <c r="AE118" s="701"/>
    </row>
    <row r="119" spans="1:31" ht="109.5" hidden="1" customHeight="1" x14ac:dyDescent="0.25">
      <c r="A119" s="742"/>
      <c r="B119" s="234" t="s">
        <v>314</v>
      </c>
      <c r="C119" s="234" t="s">
        <v>494</v>
      </c>
      <c r="D119" s="119" t="s">
        <v>324</v>
      </c>
      <c r="E119" s="207" t="s">
        <v>325</v>
      </c>
      <c r="F119" s="207" t="s">
        <v>354</v>
      </c>
      <c r="G119" s="260"/>
      <c r="H119" s="119" t="s">
        <v>998</v>
      </c>
      <c r="I119" s="123" t="s">
        <v>326</v>
      </c>
      <c r="J119" s="227" t="s">
        <v>990</v>
      </c>
      <c r="K119" s="207" t="s">
        <v>1010</v>
      </c>
      <c r="L119" s="207" t="s">
        <v>130</v>
      </c>
      <c r="M119" s="81"/>
      <c r="N119" s="207" t="s">
        <v>130</v>
      </c>
      <c r="O119" s="211">
        <v>1200000</v>
      </c>
      <c r="P119" s="120">
        <v>1200000</v>
      </c>
      <c r="Q119" s="211" t="s">
        <v>320</v>
      </c>
      <c r="R119" s="211">
        <v>0</v>
      </c>
      <c r="S119" s="211">
        <v>0</v>
      </c>
      <c r="T119" s="211">
        <v>0</v>
      </c>
      <c r="U119" s="211">
        <v>-942.86</v>
      </c>
      <c r="V119" s="753"/>
      <c r="W119" s="14" t="s">
        <v>84</v>
      </c>
      <c r="X119" s="326" t="s">
        <v>267</v>
      </c>
      <c r="Y119" s="80" t="s">
        <v>24</v>
      </c>
      <c r="Z119" s="207" t="s">
        <v>313</v>
      </c>
      <c r="AA119" s="767"/>
      <c r="AB119" s="358" t="s">
        <v>273</v>
      </c>
      <c r="AC119" s="708"/>
      <c r="AD119" s="662"/>
      <c r="AE119" s="701"/>
    </row>
    <row r="120" spans="1:31" ht="112.5" hidden="1" customHeight="1" x14ac:dyDescent="0.25">
      <c r="A120" s="742"/>
      <c r="B120" s="234" t="s">
        <v>314</v>
      </c>
      <c r="C120" s="234" t="s">
        <v>518</v>
      </c>
      <c r="D120" s="119" t="s">
        <v>327</v>
      </c>
      <c r="E120" s="207" t="s">
        <v>328</v>
      </c>
      <c r="F120" s="207" t="s">
        <v>354</v>
      </c>
      <c r="G120" s="260"/>
      <c r="H120" s="119" t="s">
        <v>1006</v>
      </c>
      <c r="I120" s="123" t="s">
        <v>323</v>
      </c>
      <c r="J120" s="227" t="s">
        <v>991</v>
      </c>
      <c r="K120" s="207" t="s">
        <v>1010</v>
      </c>
      <c r="L120" s="207" t="s">
        <v>130</v>
      </c>
      <c r="M120" s="81"/>
      <c r="N120" s="207" t="s">
        <v>130</v>
      </c>
      <c r="O120" s="211">
        <v>750000</v>
      </c>
      <c r="P120" s="120">
        <v>750000</v>
      </c>
      <c r="Q120" s="211" t="s">
        <v>320</v>
      </c>
      <c r="R120" s="211">
        <v>0</v>
      </c>
      <c r="S120" s="211">
        <v>0</v>
      </c>
      <c r="T120" s="211">
        <v>0</v>
      </c>
      <c r="U120" s="211">
        <v>-589.29</v>
      </c>
      <c r="V120" s="753"/>
      <c r="W120" s="14" t="s">
        <v>84</v>
      </c>
      <c r="X120" s="326" t="s">
        <v>267</v>
      </c>
      <c r="Y120" s="80" t="s">
        <v>24</v>
      </c>
      <c r="Z120" s="207" t="s">
        <v>468</v>
      </c>
      <c r="AA120" s="767"/>
      <c r="AB120" s="358" t="s">
        <v>273</v>
      </c>
      <c r="AC120" s="708"/>
      <c r="AD120" s="662"/>
      <c r="AE120" s="701"/>
    </row>
    <row r="121" spans="1:31" ht="109.5" hidden="1" customHeight="1" x14ac:dyDescent="0.25">
      <c r="A121" s="742"/>
      <c r="B121" s="234" t="s">
        <v>314</v>
      </c>
      <c r="C121" s="234" t="s">
        <v>518</v>
      </c>
      <c r="D121" s="119" t="s">
        <v>329</v>
      </c>
      <c r="E121" s="207" t="s">
        <v>330</v>
      </c>
      <c r="F121" s="207" t="s">
        <v>354</v>
      </c>
      <c r="G121" s="260"/>
      <c r="H121" s="119" t="s">
        <v>1004</v>
      </c>
      <c r="I121" s="123" t="s">
        <v>323</v>
      </c>
      <c r="J121" s="227" t="s">
        <v>992</v>
      </c>
      <c r="K121" s="207" t="s">
        <v>1010</v>
      </c>
      <c r="L121" s="207" t="s">
        <v>130</v>
      </c>
      <c r="M121" s="81"/>
      <c r="N121" s="207" t="s">
        <v>130</v>
      </c>
      <c r="O121" s="211">
        <v>70050000</v>
      </c>
      <c r="P121" s="120">
        <v>70050000</v>
      </c>
      <c r="Q121" s="211" t="s">
        <v>491</v>
      </c>
      <c r="R121" s="211">
        <v>0</v>
      </c>
      <c r="S121" s="211">
        <v>0</v>
      </c>
      <c r="T121" s="211">
        <v>0</v>
      </c>
      <c r="U121" s="211">
        <v>-55039.29</v>
      </c>
      <c r="V121" s="753"/>
      <c r="W121" s="14" t="s">
        <v>84</v>
      </c>
      <c r="X121" s="326" t="s">
        <v>267</v>
      </c>
      <c r="Y121" s="80" t="s">
        <v>24</v>
      </c>
      <c r="Z121" s="207" t="s">
        <v>313</v>
      </c>
      <c r="AA121" s="767"/>
      <c r="AB121" s="358" t="s">
        <v>273</v>
      </c>
      <c r="AC121" s="708"/>
      <c r="AD121" s="662"/>
      <c r="AE121" s="701"/>
    </row>
    <row r="122" spans="1:31" ht="108.75" hidden="1" customHeight="1" x14ac:dyDescent="0.25">
      <c r="A122" s="742"/>
      <c r="B122" s="234" t="s">
        <v>314</v>
      </c>
      <c r="C122" s="234" t="s">
        <v>492</v>
      </c>
      <c r="D122" s="119" t="s">
        <v>331</v>
      </c>
      <c r="E122" s="207" t="s">
        <v>332</v>
      </c>
      <c r="F122" s="207" t="s">
        <v>354</v>
      </c>
      <c r="G122" s="260"/>
      <c r="H122" s="119" t="s">
        <v>1005</v>
      </c>
      <c r="I122" s="123" t="s">
        <v>323</v>
      </c>
      <c r="J122" s="227" t="s">
        <v>993</v>
      </c>
      <c r="K122" s="557" t="s">
        <v>1011</v>
      </c>
      <c r="L122" s="207" t="s">
        <v>130</v>
      </c>
      <c r="M122" s="81"/>
      <c r="N122" s="207" t="s">
        <v>130</v>
      </c>
      <c r="O122" s="211">
        <v>1716000</v>
      </c>
      <c r="P122" s="120">
        <v>1716000</v>
      </c>
      <c r="Q122" s="211" t="s">
        <v>491</v>
      </c>
      <c r="R122" s="211">
        <v>0</v>
      </c>
      <c r="S122" s="211">
        <v>0</v>
      </c>
      <c r="T122" s="211">
        <v>0</v>
      </c>
      <c r="U122" s="211">
        <v>-1348.29</v>
      </c>
      <c r="V122" s="753"/>
      <c r="W122" s="14" t="s">
        <v>84</v>
      </c>
      <c r="X122" s="326" t="s">
        <v>267</v>
      </c>
      <c r="Y122" s="80" t="s">
        <v>24</v>
      </c>
      <c r="Z122" s="207" t="s">
        <v>468</v>
      </c>
      <c r="AA122" s="767"/>
      <c r="AB122" s="358" t="s">
        <v>273</v>
      </c>
      <c r="AC122" s="708"/>
      <c r="AD122" s="662"/>
      <c r="AE122" s="701"/>
    </row>
    <row r="123" spans="1:31" ht="165.75" hidden="1" customHeight="1" x14ac:dyDescent="0.25">
      <c r="A123" s="742"/>
      <c r="B123" s="234" t="s">
        <v>314</v>
      </c>
      <c r="C123" s="234" t="s">
        <v>518</v>
      </c>
      <c r="D123" s="119" t="s">
        <v>333</v>
      </c>
      <c r="E123" s="207" t="s">
        <v>334</v>
      </c>
      <c r="F123" s="207" t="s">
        <v>354</v>
      </c>
      <c r="G123" s="260"/>
      <c r="H123" s="119" t="s">
        <v>1007</v>
      </c>
      <c r="I123" s="123" t="s">
        <v>323</v>
      </c>
      <c r="J123" s="227" t="s">
        <v>335</v>
      </c>
      <c r="K123" s="557" t="s">
        <v>1012</v>
      </c>
      <c r="L123" s="207" t="s">
        <v>130</v>
      </c>
      <c r="M123" s="81"/>
      <c r="N123" s="207" t="s">
        <v>130</v>
      </c>
      <c r="O123" s="211">
        <v>16603440</v>
      </c>
      <c r="P123" s="120">
        <v>14064090.33</v>
      </c>
      <c r="Q123" s="211" t="s">
        <v>336</v>
      </c>
      <c r="R123" s="211">
        <v>0</v>
      </c>
      <c r="S123" s="211">
        <v>-884056.32661016937</v>
      </c>
      <c r="T123" s="211">
        <v>-925488.39084745757</v>
      </c>
      <c r="U123" s="211">
        <v>-458983.99542372877</v>
      </c>
      <c r="V123" s="753"/>
      <c r="W123" s="14" t="s">
        <v>84</v>
      </c>
      <c r="X123" s="326" t="s">
        <v>267</v>
      </c>
      <c r="Y123" s="80" t="s">
        <v>24</v>
      </c>
      <c r="Z123" s="207" t="s">
        <v>313</v>
      </c>
      <c r="AA123" s="767"/>
      <c r="AB123" s="358" t="s">
        <v>273</v>
      </c>
      <c r="AC123" s="708"/>
      <c r="AD123" s="662"/>
      <c r="AE123" s="701"/>
    </row>
    <row r="124" spans="1:31" ht="176.25" hidden="1" customHeight="1" x14ac:dyDescent="0.25">
      <c r="A124" s="742"/>
      <c r="B124" s="234" t="s">
        <v>314</v>
      </c>
      <c r="C124" s="234" t="s">
        <v>518</v>
      </c>
      <c r="D124" s="119" t="s">
        <v>337</v>
      </c>
      <c r="E124" s="207" t="s">
        <v>338</v>
      </c>
      <c r="F124" s="207" t="s">
        <v>354</v>
      </c>
      <c r="G124" s="260"/>
      <c r="H124" s="119" t="s">
        <v>1008</v>
      </c>
      <c r="I124" s="123" t="s">
        <v>323</v>
      </c>
      <c r="J124" s="227" t="s">
        <v>339</v>
      </c>
      <c r="K124" s="557" t="s">
        <v>1013</v>
      </c>
      <c r="L124" s="207" t="s">
        <v>130</v>
      </c>
      <c r="M124" s="81"/>
      <c r="N124" s="207" t="s">
        <v>130</v>
      </c>
      <c r="O124" s="211">
        <v>3018750</v>
      </c>
      <c r="P124" s="120">
        <v>2935882.3200000003</v>
      </c>
      <c r="Q124" s="211" t="s">
        <v>320</v>
      </c>
      <c r="R124" s="211">
        <v>0</v>
      </c>
      <c r="S124" s="211">
        <v>-64589.41</v>
      </c>
      <c r="T124" s="211">
        <v>-64589.41</v>
      </c>
      <c r="U124" s="211">
        <v>-32294.7</v>
      </c>
      <c r="V124" s="753"/>
      <c r="W124" s="14" t="s">
        <v>84</v>
      </c>
      <c r="X124" s="326" t="s">
        <v>267</v>
      </c>
      <c r="Y124" s="80" t="s">
        <v>24</v>
      </c>
      <c r="Z124" s="207" t="s">
        <v>313</v>
      </c>
      <c r="AA124" s="767"/>
      <c r="AB124" s="358" t="s">
        <v>273</v>
      </c>
      <c r="AC124" s="708"/>
      <c r="AD124" s="662"/>
      <c r="AE124" s="701"/>
    </row>
    <row r="125" spans="1:31" ht="171" hidden="1" customHeight="1" x14ac:dyDescent="0.25">
      <c r="A125" s="742"/>
      <c r="B125" s="234" t="s">
        <v>314</v>
      </c>
      <c r="C125" s="234" t="s">
        <v>518</v>
      </c>
      <c r="D125" s="119" t="s">
        <v>340</v>
      </c>
      <c r="E125" s="207" t="s">
        <v>341</v>
      </c>
      <c r="F125" s="207" t="s">
        <v>354</v>
      </c>
      <c r="G125" s="260"/>
      <c r="H125" s="119" t="s">
        <v>1009</v>
      </c>
      <c r="I125" s="123" t="s">
        <v>323</v>
      </c>
      <c r="J125" s="227" t="s">
        <v>342</v>
      </c>
      <c r="K125" s="557" t="s">
        <v>1012</v>
      </c>
      <c r="L125" s="207" t="s">
        <v>130</v>
      </c>
      <c r="M125" s="81"/>
      <c r="N125" s="207" t="s">
        <v>130</v>
      </c>
      <c r="O125" s="211">
        <v>6284040</v>
      </c>
      <c r="P125" s="120">
        <v>6112210.79</v>
      </c>
      <c r="Q125" s="211" t="s">
        <v>320</v>
      </c>
      <c r="R125" s="211">
        <v>0</v>
      </c>
      <c r="S125" s="211">
        <v>-134468.64000000001</v>
      </c>
      <c r="T125" s="211">
        <v>-134468.64000000001</v>
      </c>
      <c r="U125" s="211">
        <v>-67234.320000000007</v>
      </c>
      <c r="V125" s="753"/>
      <c r="W125" s="14" t="s">
        <v>84</v>
      </c>
      <c r="X125" s="326" t="s">
        <v>267</v>
      </c>
      <c r="Y125" s="80" t="s">
        <v>24</v>
      </c>
      <c r="Z125" s="207" t="s">
        <v>313</v>
      </c>
      <c r="AA125" s="767"/>
      <c r="AB125" s="358" t="s">
        <v>273</v>
      </c>
      <c r="AC125" s="708"/>
      <c r="AD125" s="662"/>
      <c r="AE125" s="701"/>
    </row>
    <row r="126" spans="1:31" ht="101.25" hidden="1" customHeight="1" x14ac:dyDescent="0.25">
      <c r="A126" s="742"/>
      <c r="B126" s="234" t="s">
        <v>314</v>
      </c>
      <c r="C126" s="234" t="s">
        <v>774</v>
      </c>
      <c r="D126" s="119" t="s">
        <v>343</v>
      </c>
      <c r="E126" s="207" t="s">
        <v>344</v>
      </c>
      <c r="F126" s="207" t="s">
        <v>354</v>
      </c>
      <c r="G126" s="260"/>
      <c r="H126" s="119" t="s">
        <v>1000</v>
      </c>
      <c r="I126" s="123" t="s">
        <v>130</v>
      </c>
      <c r="J126" s="227" t="s">
        <v>994</v>
      </c>
      <c r="K126" s="207" t="s">
        <v>130</v>
      </c>
      <c r="L126" s="207" t="s">
        <v>130</v>
      </c>
      <c r="M126" s="81"/>
      <c r="N126" s="207" t="s">
        <v>130</v>
      </c>
      <c r="O126" s="211">
        <v>1100000</v>
      </c>
      <c r="P126" s="120">
        <v>1100000</v>
      </c>
      <c r="Q126" s="211" t="s">
        <v>320</v>
      </c>
      <c r="R126" s="326">
        <v>0</v>
      </c>
      <c r="S126" s="326">
        <v>0</v>
      </c>
      <c r="T126" s="326">
        <v>0</v>
      </c>
      <c r="U126" s="326">
        <v>-2370</v>
      </c>
      <c r="V126" s="753"/>
      <c r="W126" s="14" t="s">
        <v>84</v>
      </c>
      <c r="X126" s="326" t="s">
        <v>267</v>
      </c>
      <c r="Y126" s="80" t="s">
        <v>24</v>
      </c>
      <c r="Z126" s="207" t="s">
        <v>468</v>
      </c>
      <c r="AA126" s="767"/>
      <c r="AB126" s="358" t="s">
        <v>273</v>
      </c>
      <c r="AC126" s="708"/>
      <c r="AD126" s="662"/>
      <c r="AE126" s="701"/>
    </row>
    <row r="127" spans="1:31" ht="100.5" hidden="1" customHeight="1" x14ac:dyDescent="0.25">
      <c r="A127" s="742"/>
      <c r="B127" s="234" t="s">
        <v>314</v>
      </c>
      <c r="C127" s="234" t="s">
        <v>774</v>
      </c>
      <c r="D127" s="119" t="s">
        <v>345</v>
      </c>
      <c r="E127" s="207" t="s">
        <v>346</v>
      </c>
      <c r="F127" s="207" t="s">
        <v>354</v>
      </c>
      <c r="G127" s="260"/>
      <c r="H127" s="119" t="s">
        <v>1002</v>
      </c>
      <c r="I127" s="123" t="s">
        <v>130</v>
      </c>
      <c r="J127" s="227" t="s">
        <v>347</v>
      </c>
      <c r="K127" s="207" t="s">
        <v>130</v>
      </c>
      <c r="L127" s="207" t="s">
        <v>130</v>
      </c>
      <c r="M127" s="81"/>
      <c r="N127" s="207" t="s">
        <v>130</v>
      </c>
      <c r="O127" s="211">
        <v>6621857</v>
      </c>
      <c r="P127" s="120">
        <v>6621857</v>
      </c>
      <c r="Q127" s="211" t="s">
        <v>320</v>
      </c>
      <c r="R127" s="326">
        <v>0</v>
      </c>
      <c r="S127" s="326">
        <v>0</v>
      </c>
      <c r="T127" s="326">
        <v>0</v>
      </c>
      <c r="U127" s="326">
        <v>-41230</v>
      </c>
      <c r="V127" s="753"/>
      <c r="W127" s="14" t="s">
        <v>84</v>
      </c>
      <c r="X127" s="326" t="s">
        <v>267</v>
      </c>
      <c r="Y127" s="80" t="s">
        <v>24</v>
      </c>
      <c r="Z127" s="207" t="s">
        <v>313</v>
      </c>
      <c r="AA127" s="767"/>
      <c r="AB127" s="358" t="s">
        <v>273</v>
      </c>
      <c r="AC127" s="708"/>
      <c r="AD127" s="662"/>
      <c r="AE127" s="701"/>
    </row>
    <row r="128" spans="1:31" ht="101.25" hidden="1" customHeight="1" x14ac:dyDescent="0.25">
      <c r="A128" s="742"/>
      <c r="B128" s="234" t="s">
        <v>314</v>
      </c>
      <c r="C128" s="234" t="s">
        <v>774</v>
      </c>
      <c r="D128" s="119" t="s">
        <v>348</v>
      </c>
      <c r="E128" s="207" t="s">
        <v>349</v>
      </c>
      <c r="F128" s="207" t="s">
        <v>354</v>
      </c>
      <c r="G128" s="260"/>
      <c r="H128" s="119" t="s">
        <v>1001</v>
      </c>
      <c r="I128" s="123" t="s">
        <v>130</v>
      </c>
      <c r="J128" s="227" t="s">
        <v>995</v>
      </c>
      <c r="K128" s="207" t="s">
        <v>130</v>
      </c>
      <c r="L128" s="207" t="s">
        <v>130</v>
      </c>
      <c r="M128" s="81"/>
      <c r="N128" s="207" t="s">
        <v>130</v>
      </c>
      <c r="O128" s="211">
        <v>2020000</v>
      </c>
      <c r="P128" s="120">
        <v>2020000</v>
      </c>
      <c r="Q128" s="211" t="s">
        <v>320</v>
      </c>
      <c r="R128" s="326">
        <v>0</v>
      </c>
      <c r="S128" s="326">
        <v>0</v>
      </c>
      <c r="T128" s="326">
        <v>0</v>
      </c>
      <c r="U128" s="326">
        <v>-9670</v>
      </c>
      <c r="V128" s="753"/>
      <c r="W128" s="14" t="s">
        <v>84</v>
      </c>
      <c r="X128" s="326" t="s">
        <v>267</v>
      </c>
      <c r="Y128" s="80" t="s">
        <v>24</v>
      </c>
      <c r="Z128" s="207" t="s">
        <v>313</v>
      </c>
      <c r="AA128" s="767"/>
      <c r="AB128" s="358" t="s">
        <v>273</v>
      </c>
      <c r="AC128" s="708"/>
      <c r="AD128" s="662"/>
      <c r="AE128" s="701"/>
    </row>
    <row r="129" spans="1:31" ht="103.5" hidden="1" customHeight="1" x14ac:dyDescent="0.25">
      <c r="A129" s="742"/>
      <c r="B129" s="234" t="s">
        <v>314</v>
      </c>
      <c r="C129" s="234" t="s">
        <v>774</v>
      </c>
      <c r="D129" s="119" t="s">
        <v>350</v>
      </c>
      <c r="E129" s="207" t="s">
        <v>351</v>
      </c>
      <c r="F129" s="207" t="s">
        <v>354</v>
      </c>
      <c r="G129" s="261"/>
      <c r="H129" s="119" t="s">
        <v>999</v>
      </c>
      <c r="I129" s="123" t="s">
        <v>130</v>
      </c>
      <c r="J129" s="227" t="s">
        <v>996</v>
      </c>
      <c r="K129" s="207" t="s">
        <v>130</v>
      </c>
      <c r="L129" s="207" t="s">
        <v>130</v>
      </c>
      <c r="M129" s="81"/>
      <c r="N129" s="207" t="s">
        <v>130</v>
      </c>
      <c r="O129" s="211">
        <v>2120000</v>
      </c>
      <c r="P129" s="120">
        <v>2120000</v>
      </c>
      <c r="Q129" s="211" t="s">
        <v>320</v>
      </c>
      <c r="R129" s="326">
        <v>0</v>
      </c>
      <c r="S129" s="326">
        <v>0</v>
      </c>
      <c r="T129" s="326">
        <v>0</v>
      </c>
      <c r="U129" s="326">
        <v>-9300</v>
      </c>
      <c r="V129" s="754"/>
      <c r="W129" s="14" t="s">
        <v>84</v>
      </c>
      <c r="X129" s="326" t="s">
        <v>267</v>
      </c>
      <c r="Y129" s="80" t="s">
        <v>24</v>
      </c>
      <c r="Z129" s="207" t="s">
        <v>313</v>
      </c>
      <c r="AA129" s="767"/>
      <c r="AB129" s="358" t="s">
        <v>273</v>
      </c>
      <c r="AC129" s="708"/>
      <c r="AD129" s="662"/>
      <c r="AE129" s="701"/>
    </row>
    <row r="130" spans="1:31" s="115" customFormat="1" ht="21" hidden="1" customHeight="1" x14ac:dyDescent="0.25">
      <c r="A130" s="742"/>
      <c r="B130" s="392" t="s">
        <v>855</v>
      </c>
      <c r="C130" s="12"/>
      <c r="D130" s="535" t="s">
        <v>916</v>
      </c>
      <c r="E130" s="393"/>
      <c r="F130" s="393"/>
      <c r="G130" s="394"/>
      <c r="H130" s="477"/>
      <c r="I130" s="536"/>
      <c r="J130" s="393"/>
      <c r="K130" s="543"/>
      <c r="L130" s="393"/>
      <c r="M130" s="542"/>
      <c r="N130" s="18"/>
      <c r="O130" s="397"/>
      <c r="P130" s="537"/>
      <c r="Q130" s="14"/>
      <c r="R130" s="403"/>
      <c r="S130" s="403"/>
      <c r="T130" s="403"/>
      <c r="U130" s="403"/>
      <c r="V130" s="70"/>
      <c r="W130" s="403"/>
      <c r="X130" s="403"/>
      <c r="Y130" s="15"/>
      <c r="Z130" s="13"/>
      <c r="AA130" s="767"/>
      <c r="AB130" s="18"/>
      <c r="AC130" s="708"/>
      <c r="AD130" s="669"/>
      <c r="AE130" s="701"/>
    </row>
    <row r="131" spans="1:31" ht="84.75" hidden="1" customHeight="1" x14ac:dyDescent="0.25">
      <c r="A131" s="742"/>
      <c r="B131" s="12" t="s">
        <v>314</v>
      </c>
      <c r="C131" s="12" t="s">
        <v>519</v>
      </c>
      <c r="D131" s="121" t="s">
        <v>355</v>
      </c>
      <c r="E131" s="13" t="s">
        <v>356</v>
      </c>
      <c r="F131" s="13">
        <v>1160</v>
      </c>
      <c r="G131" s="540" t="s">
        <v>317</v>
      </c>
      <c r="H131" s="122" t="s">
        <v>357</v>
      </c>
      <c r="I131" s="419" t="s">
        <v>358</v>
      </c>
      <c r="J131" s="15" t="s">
        <v>202</v>
      </c>
      <c r="K131" s="15" t="s">
        <v>202</v>
      </c>
      <c r="L131" s="13" t="s">
        <v>130</v>
      </c>
      <c r="M131" s="247"/>
      <c r="N131" s="12" t="s">
        <v>130</v>
      </c>
      <c r="O131" s="14">
        <v>508323.7</v>
      </c>
      <c r="P131" s="124">
        <v>408474.39</v>
      </c>
      <c r="Q131" s="14" t="s">
        <v>320</v>
      </c>
      <c r="R131" s="14">
        <v>0</v>
      </c>
      <c r="S131" s="14">
        <v>-8986.44</v>
      </c>
      <c r="T131" s="14">
        <v>-8986.44</v>
      </c>
      <c r="U131" s="14">
        <v>-4493.22</v>
      </c>
      <c r="V131" s="776" t="s">
        <v>799</v>
      </c>
      <c r="W131" s="14" t="s">
        <v>114</v>
      </c>
      <c r="X131" s="14" t="s">
        <v>267</v>
      </c>
      <c r="Y131" s="13" t="s">
        <v>24</v>
      </c>
      <c r="Z131" s="13" t="s">
        <v>468</v>
      </c>
      <c r="AA131" s="767"/>
      <c r="AB131" s="18" t="s">
        <v>273</v>
      </c>
      <c r="AC131" s="708"/>
      <c r="AD131" s="662"/>
      <c r="AE131" s="701"/>
    </row>
    <row r="132" spans="1:31" ht="84" hidden="1" customHeight="1" x14ac:dyDescent="0.25">
      <c r="A132" s="742"/>
      <c r="B132" s="12" t="s">
        <v>314</v>
      </c>
      <c r="C132" s="12" t="s">
        <v>519</v>
      </c>
      <c r="D132" s="121" t="s">
        <v>359</v>
      </c>
      <c r="E132" s="13" t="s">
        <v>360</v>
      </c>
      <c r="F132" s="13">
        <v>1160</v>
      </c>
      <c r="G132" s="541"/>
      <c r="H132" s="122" t="s">
        <v>361</v>
      </c>
      <c r="I132" s="538"/>
      <c r="J132" s="247"/>
      <c r="K132" s="247"/>
      <c r="L132" s="13" t="s">
        <v>130</v>
      </c>
      <c r="M132" s="247"/>
      <c r="N132" s="12" t="s">
        <v>130</v>
      </c>
      <c r="O132" s="14">
        <v>325005.14</v>
      </c>
      <c r="P132" s="124">
        <v>261164.88</v>
      </c>
      <c r="Q132" s="14" t="s">
        <v>320</v>
      </c>
      <c r="R132" s="14">
        <v>0</v>
      </c>
      <c r="S132" s="14">
        <v>-5745.63</v>
      </c>
      <c r="T132" s="14">
        <v>-5745.63</v>
      </c>
      <c r="U132" s="14">
        <v>-2872.8150000000001</v>
      </c>
      <c r="V132" s="777"/>
      <c r="W132" s="14" t="s">
        <v>114</v>
      </c>
      <c r="X132" s="14" t="s">
        <v>267</v>
      </c>
      <c r="Y132" s="13" t="s">
        <v>24</v>
      </c>
      <c r="Z132" s="13" t="s">
        <v>468</v>
      </c>
      <c r="AA132" s="767"/>
      <c r="AB132" s="18" t="s">
        <v>273</v>
      </c>
      <c r="AC132" s="708"/>
      <c r="AD132" s="662"/>
      <c r="AE132" s="701"/>
    </row>
    <row r="133" spans="1:31" ht="40.5" hidden="1" customHeight="1" x14ac:dyDescent="0.25">
      <c r="A133" s="742"/>
      <c r="B133" s="12" t="s">
        <v>314</v>
      </c>
      <c r="C133" s="12" t="s">
        <v>519</v>
      </c>
      <c r="D133" s="121" t="s">
        <v>362</v>
      </c>
      <c r="E133" s="13" t="s">
        <v>363</v>
      </c>
      <c r="F133" s="13">
        <v>1160</v>
      </c>
      <c r="G133" s="541"/>
      <c r="H133" s="122" t="s">
        <v>370</v>
      </c>
      <c r="I133" s="538"/>
      <c r="J133" s="247"/>
      <c r="K133" s="247"/>
      <c r="L133" s="13" t="s">
        <v>130</v>
      </c>
      <c r="M133" s="247"/>
      <c r="N133" s="12" t="s">
        <v>130</v>
      </c>
      <c r="O133" s="14">
        <v>1753467.85</v>
      </c>
      <c r="P133" s="124">
        <v>1515342.6</v>
      </c>
      <c r="Q133" s="14" t="s">
        <v>320</v>
      </c>
      <c r="R133" s="14">
        <v>0</v>
      </c>
      <c r="S133" s="14">
        <v>-33337.54</v>
      </c>
      <c r="T133" s="14">
        <v>-33337.54</v>
      </c>
      <c r="U133" s="14">
        <v>-16668.77</v>
      </c>
      <c r="V133" s="777"/>
      <c r="W133" s="14" t="s">
        <v>114</v>
      </c>
      <c r="X133" s="14" t="s">
        <v>267</v>
      </c>
      <c r="Y133" s="13" t="s">
        <v>24</v>
      </c>
      <c r="Z133" s="13" t="s">
        <v>468</v>
      </c>
      <c r="AA133" s="767"/>
      <c r="AB133" s="18" t="s">
        <v>273</v>
      </c>
      <c r="AC133" s="708"/>
      <c r="AD133" s="662"/>
      <c r="AE133" s="701"/>
    </row>
    <row r="134" spans="1:31" ht="35.25" hidden="1" customHeight="1" x14ac:dyDescent="0.25">
      <c r="A134" s="742"/>
      <c r="B134" s="12" t="s">
        <v>314</v>
      </c>
      <c r="C134" s="12" t="s">
        <v>519</v>
      </c>
      <c r="D134" s="121" t="s">
        <v>364</v>
      </c>
      <c r="E134" s="13" t="s">
        <v>365</v>
      </c>
      <c r="F134" s="13">
        <v>1160</v>
      </c>
      <c r="G134" s="541"/>
      <c r="H134" s="122" t="s">
        <v>370</v>
      </c>
      <c r="I134" s="538"/>
      <c r="J134" s="247"/>
      <c r="K134" s="247"/>
      <c r="L134" s="13" t="s">
        <v>130</v>
      </c>
      <c r="M134" s="247"/>
      <c r="N134" s="12" t="s">
        <v>130</v>
      </c>
      <c r="O134" s="14">
        <v>1753467.85</v>
      </c>
      <c r="P134" s="124">
        <v>1515342.6</v>
      </c>
      <c r="Q134" s="14" t="s">
        <v>320</v>
      </c>
      <c r="R134" s="14">
        <v>0</v>
      </c>
      <c r="S134" s="14">
        <v>-33337.54</v>
      </c>
      <c r="T134" s="14">
        <v>-33337.54</v>
      </c>
      <c r="U134" s="14">
        <v>-16668.77</v>
      </c>
      <c r="V134" s="777"/>
      <c r="W134" s="14" t="s">
        <v>114</v>
      </c>
      <c r="X134" s="14" t="s">
        <v>267</v>
      </c>
      <c r="Y134" s="13" t="s">
        <v>24</v>
      </c>
      <c r="Z134" s="13" t="s">
        <v>468</v>
      </c>
      <c r="AA134" s="767"/>
      <c r="AB134" s="18" t="s">
        <v>273</v>
      </c>
      <c r="AC134" s="708"/>
      <c r="AD134" s="662"/>
      <c r="AE134" s="701"/>
    </row>
    <row r="135" spans="1:31" ht="39" hidden="1" customHeight="1" x14ac:dyDescent="0.25">
      <c r="A135" s="742"/>
      <c r="B135" s="12" t="s">
        <v>314</v>
      </c>
      <c r="C135" s="12" t="s">
        <v>519</v>
      </c>
      <c r="D135" s="121" t="s">
        <v>366</v>
      </c>
      <c r="E135" s="13" t="s">
        <v>367</v>
      </c>
      <c r="F135" s="13">
        <v>1160</v>
      </c>
      <c r="G135" s="541"/>
      <c r="H135" s="122" t="s">
        <v>370</v>
      </c>
      <c r="I135" s="538"/>
      <c r="J135" s="247"/>
      <c r="K135" s="247"/>
      <c r="L135" s="13" t="s">
        <v>130</v>
      </c>
      <c r="M135" s="247"/>
      <c r="N135" s="12" t="s">
        <v>130</v>
      </c>
      <c r="O135" s="14">
        <v>1753467.85</v>
      </c>
      <c r="P135" s="124">
        <v>1515342.6</v>
      </c>
      <c r="Q135" s="14" t="s">
        <v>320</v>
      </c>
      <c r="R135" s="14">
        <v>0</v>
      </c>
      <c r="S135" s="14">
        <v>-33337.54</v>
      </c>
      <c r="T135" s="14">
        <v>-33337.54</v>
      </c>
      <c r="U135" s="14">
        <v>-16668.77</v>
      </c>
      <c r="V135" s="777"/>
      <c r="W135" s="14" t="s">
        <v>114</v>
      </c>
      <c r="X135" s="14" t="s">
        <v>267</v>
      </c>
      <c r="Y135" s="13" t="s">
        <v>24</v>
      </c>
      <c r="Z135" s="13" t="s">
        <v>468</v>
      </c>
      <c r="AA135" s="767"/>
      <c r="AB135" s="18" t="s">
        <v>273</v>
      </c>
      <c r="AC135" s="708"/>
      <c r="AD135" s="662"/>
      <c r="AE135" s="701"/>
    </row>
    <row r="136" spans="1:31" ht="57.75" hidden="1" customHeight="1" x14ac:dyDescent="0.25">
      <c r="A136" s="742"/>
      <c r="B136" s="12" t="s">
        <v>314</v>
      </c>
      <c r="C136" s="12" t="s">
        <v>519</v>
      </c>
      <c r="D136" s="121" t="s">
        <v>368</v>
      </c>
      <c r="E136" s="13" t="s">
        <v>369</v>
      </c>
      <c r="F136" s="13">
        <v>1160</v>
      </c>
      <c r="G136" s="541"/>
      <c r="H136" s="122" t="s">
        <v>370</v>
      </c>
      <c r="I136" s="538"/>
      <c r="J136" s="247"/>
      <c r="K136" s="247"/>
      <c r="L136" s="13" t="s">
        <v>130</v>
      </c>
      <c r="M136" s="247"/>
      <c r="N136" s="12" t="s">
        <v>130</v>
      </c>
      <c r="O136" s="14">
        <v>10449788.24</v>
      </c>
      <c r="P136" s="124">
        <v>9128550.6300000008</v>
      </c>
      <c r="Q136" s="14" t="s">
        <v>320</v>
      </c>
      <c r="R136" s="14">
        <v>0</v>
      </c>
      <c r="S136" s="14">
        <v>-200828.11</v>
      </c>
      <c r="T136" s="14">
        <v>-200828.11</v>
      </c>
      <c r="U136" s="14">
        <v>-100414.05499999999</v>
      </c>
      <c r="V136" s="777"/>
      <c r="W136" s="14" t="s">
        <v>114</v>
      </c>
      <c r="X136" s="14" t="s">
        <v>267</v>
      </c>
      <c r="Y136" s="13" t="s">
        <v>24</v>
      </c>
      <c r="Z136" s="13" t="s">
        <v>313</v>
      </c>
      <c r="AA136" s="767"/>
      <c r="AB136" s="18" t="s">
        <v>26</v>
      </c>
      <c r="AC136" s="708"/>
      <c r="AD136" s="662"/>
      <c r="AE136" s="701"/>
    </row>
    <row r="137" spans="1:31" ht="42.75" hidden="1" customHeight="1" x14ac:dyDescent="0.25">
      <c r="A137" s="742"/>
      <c r="B137" s="12" t="s">
        <v>314</v>
      </c>
      <c r="C137" s="12" t="s">
        <v>519</v>
      </c>
      <c r="D137" s="121" t="s">
        <v>371</v>
      </c>
      <c r="E137" s="13" t="s">
        <v>372</v>
      </c>
      <c r="F137" s="13">
        <v>1160</v>
      </c>
      <c r="G137" s="541"/>
      <c r="H137" s="122" t="s">
        <v>370</v>
      </c>
      <c r="I137" s="538"/>
      <c r="J137" s="247"/>
      <c r="K137" s="247"/>
      <c r="L137" s="13" t="s">
        <v>130</v>
      </c>
      <c r="M137" s="247"/>
      <c r="N137" s="12" t="s">
        <v>130</v>
      </c>
      <c r="O137" s="14">
        <v>5137711.9000000004</v>
      </c>
      <c r="P137" s="124">
        <v>4549015.7699999996</v>
      </c>
      <c r="Q137" s="14" t="s">
        <v>320</v>
      </c>
      <c r="R137" s="14">
        <v>0</v>
      </c>
      <c r="S137" s="14">
        <v>-100078.35</v>
      </c>
      <c r="T137" s="14">
        <v>-100078.35</v>
      </c>
      <c r="U137" s="14">
        <v>-50039.175000000003</v>
      </c>
      <c r="V137" s="777"/>
      <c r="W137" s="14" t="s">
        <v>114</v>
      </c>
      <c r="X137" s="14" t="s">
        <v>267</v>
      </c>
      <c r="Y137" s="13" t="s">
        <v>24</v>
      </c>
      <c r="Z137" s="13" t="s">
        <v>313</v>
      </c>
      <c r="AA137" s="767"/>
      <c r="AB137" s="18" t="s">
        <v>26</v>
      </c>
      <c r="AC137" s="708"/>
      <c r="AD137" s="662"/>
      <c r="AE137" s="701"/>
    </row>
    <row r="138" spans="1:31" ht="51.75" hidden="1" customHeight="1" x14ac:dyDescent="0.25">
      <c r="A138" s="742"/>
      <c r="B138" s="12" t="s">
        <v>314</v>
      </c>
      <c r="C138" s="12" t="s">
        <v>519</v>
      </c>
      <c r="D138" s="121" t="s">
        <v>373</v>
      </c>
      <c r="E138" s="13" t="s">
        <v>374</v>
      </c>
      <c r="F138" s="13">
        <v>1160</v>
      </c>
      <c r="G138" s="541"/>
      <c r="H138" s="122" t="s">
        <v>370</v>
      </c>
      <c r="I138" s="538"/>
      <c r="J138" s="247"/>
      <c r="K138" s="247"/>
      <c r="L138" s="13" t="s">
        <v>130</v>
      </c>
      <c r="M138" s="247"/>
      <c r="N138" s="12" t="s">
        <v>130</v>
      </c>
      <c r="O138" s="14">
        <v>8536652.6199999992</v>
      </c>
      <c r="P138" s="124">
        <v>7588135.71</v>
      </c>
      <c r="Q138" s="14" t="s">
        <v>320</v>
      </c>
      <c r="R138" s="14">
        <v>0</v>
      </c>
      <c r="S138" s="14">
        <v>-166938.99</v>
      </c>
      <c r="T138" s="14">
        <v>-166938.99</v>
      </c>
      <c r="U138" s="14">
        <v>-83469.494999999995</v>
      </c>
      <c r="V138" s="777"/>
      <c r="W138" s="14" t="s">
        <v>114</v>
      </c>
      <c r="X138" s="14" t="s">
        <v>267</v>
      </c>
      <c r="Y138" s="13" t="s">
        <v>24</v>
      </c>
      <c r="Z138" s="13" t="s">
        <v>313</v>
      </c>
      <c r="AA138" s="767"/>
      <c r="AB138" s="18" t="s">
        <v>26</v>
      </c>
      <c r="AC138" s="708"/>
      <c r="AD138" s="662"/>
      <c r="AE138" s="701"/>
    </row>
    <row r="139" spans="1:31" ht="54.75" hidden="1" customHeight="1" x14ac:dyDescent="0.25">
      <c r="A139" s="742"/>
      <c r="B139" s="12" t="s">
        <v>314</v>
      </c>
      <c r="C139" s="12" t="s">
        <v>519</v>
      </c>
      <c r="D139" s="121" t="s">
        <v>375</v>
      </c>
      <c r="E139" s="13" t="s">
        <v>376</v>
      </c>
      <c r="F139" s="13">
        <v>1160</v>
      </c>
      <c r="G139" s="541"/>
      <c r="H139" s="122" t="s">
        <v>370</v>
      </c>
      <c r="I139" s="538"/>
      <c r="J139" s="247"/>
      <c r="K139" s="247"/>
      <c r="L139" s="13" t="s">
        <v>130</v>
      </c>
      <c r="M139" s="247"/>
      <c r="N139" s="12" t="s">
        <v>130</v>
      </c>
      <c r="O139" s="14">
        <v>3922245.85</v>
      </c>
      <c r="P139" s="124">
        <v>3486440.81</v>
      </c>
      <c r="Q139" s="14" t="s">
        <v>320</v>
      </c>
      <c r="R139" s="14">
        <v>0</v>
      </c>
      <c r="S139" s="14">
        <v>-76701.7</v>
      </c>
      <c r="T139" s="14">
        <v>-76701.7</v>
      </c>
      <c r="U139" s="14">
        <v>-38350.85</v>
      </c>
      <c r="V139" s="777"/>
      <c r="W139" s="14" t="s">
        <v>114</v>
      </c>
      <c r="X139" s="14" t="s">
        <v>267</v>
      </c>
      <c r="Y139" s="13" t="s">
        <v>24</v>
      </c>
      <c r="Z139" s="13" t="s">
        <v>313</v>
      </c>
      <c r="AA139" s="767"/>
      <c r="AB139" s="18" t="s">
        <v>26</v>
      </c>
      <c r="AC139" s="708"/>
      <c r="AD139" s="662"/>
      <c r="AE139" s="701"/>
    </row>
    <row r="140" spans="1:31" ht="58.5" hidden="1" customHeight="1" x14ac:dyDescent="0.25">
      <c r="A140" s="742"/>
      <c r="B140" s="12" t="s">
        <v>314</v>
      </c>
      <c r="C140" s="12" t="s">
        <v>519</v>
      </c>
      <c r="D140" s="121" t="s">
        <v>377</v>
      </c>
      <c r="E140" s="13" t="s">
        <v>378</v>
      </c>
      <c r="F140" s="13">
        <v>1160</v>
      </c>
      <c r="G140" s="541"/>
      <c r="H140" s="122" t="s">
        <v>370</v>
      </c>
      <c r="I140" s="538"/>
      <c r="J140" s="247"/>
      <c r="K140" s="247"/>
      <c r="L140" s="13" t="s">
        <v>130</v>
      </c>
      <c r="M140" s="247"/>
      <c r="N140" s="12" t="s">
        <v>130</v>
      </c>
      <c r="O140" s="14">
        <v>10105550.869999999</v>
      </c>
      <c r="P140" s="124">
        <v>8982711.9000000004</v>
      </c>
      <c r="Q140" s="14" t="s">
        <v>320</v>
      </c>
      <c r="R140" s="14">
        <v>0</v>
      </c>
      <c r="S140" s="14">
        <v>-197619.66</v>
      </c>
      <c r="T140" s="14">
        <v>-197619.66</v>
      </c>
      <c r="U140" s="14">
        <v>-98809.83</v>
      </c>
      <c r="V140" s="777"/>
      <c r="W140" s="14" t="s">
        <v>114</v>
      </c>
      <c r="X140" s="14" t="s">
        <v>267</v>
      </c>
      <c r="Y140" s="13" t="s">
        <v>24</v>
      </c>
      <c r="Z140" s="13" t="s">
        <v>313</v>
      </c>
      <c r="AA140" s="767"/>
      <c r="AB140" s="18" t="s">
        <v>26</v>
      </c>
      <c r="AC140" s="708"/>
      <c r="AD140" s="662"/>
      <c r="AE140" s="701"/>
    </row>
    <row r="141" spans="1:31" ht="93" hidden="1" customHeight="1" x14ac:dyDescent="0.25">
      <c r="A141" s="742"/>
      <c r="B141" s="12" t="s">
        <v>314</v>
      </c>
      <c r="C141" s="12" t="s">
        <v>519</v>
      </c>
      <c r="D141" s="121" t="s">
        <v>379</v>
      </c>
      <c r="E141" s="13" t="s">
        <v>380</v>
      </c>
      <c r="F141" s="13">
        <v>1160</v>
      </c>
      <c r="G141" s="541"/>
      <c r="H141" s="122" t="s">
        <v>381</v>
      </c>
      <c r="I141" s="538"/>
      <c r="J141" s="247"/>
      <c r="K141" s="247"/>
      <c r="L141" s="13" t="s">
        <v>130</v>
      </c>
      <c r="M141" s="247"/>
      <c r="N141" s="12" t="s">
        <v>130</v>
      </c>
      <c r="O141" s="14">
        <v>162700152.62</v>
      </c>
      <c r="P141" s="124">
        <v>144622357.83000001</v>
      </c>
      <c r="Q141" s="14" t="s">
        <v>320</v>
      </c>
      <c r="R141" s="14">
        <v>0</v>
      </c>
      <c r="S141" s="14">
        <v>-3181691.87</v>
      </c>
      <c r="T141" s="14">
        <v>-3181691.87</v>
      </c>
      <c r="U141" s="14">
        <v>-1590845.9350000001</v>
      </c>
      <c r="V141" s="777"/>
      <c r="W141" s="14" t="s">
        <v>114</v>
      </c>
      <c r="X141" s="14" t="s">
        <v>267</v>
      </c>
      <c r="Y141" s="13" t="s">
        <v>24</v>
      </c>
      <c r="Z141" s="13" t="s">
        <v>313</v>
      </c>
      <c r="AA141" s="767"/>
      <c r="AB141" s="18" t="s">
        <v>26</v>
      </c>
      <c r="AC141" s="708"/>
      <c r="AD141" s="662"/>
      <c r="AE141" s="701"/>
    </row>
    <row r="142" spans="1:31" ht="36.75" hidden="1" customHeight="1" x14ac:dyDescent="0.25">
      <c r="A142" s="742"/>
      <c r="B142" s="12" t="s">
        <v>314</v>
      </c>
      <c r="C142" s="12" t="s">
        <v>519</v>
      </c>
      <c r="D142" s="121" t="s">
        <v>382</v>
      </c>
      <c r="E142" s="13" t="s">
        <v>383</v>
      </c>
      <c r="F142" s="13">
        <v>1160</v>
      </c>
      <c r="G142" s="541"/>
      <c r="H142" s="122" t="s">
        <v>370</v>
      </c>
      <c r="I142" s="538"/>
      <c r="J142" s="247"/>
      <c r="K142" s="247"/>
      <c r="L142" s="13" t="s">
        <v>130</v>
      </c>
      <c r="M142" s="247"/>
      <c r="N142" s="12" t="s">
        <v>130</v>
      </c>
      <c r="O142" s="14">
        <v>853653.84</v>
      </c>
      <c r="P142" s="124">
        <v>640240.42000000004</v>
      </c>
      <c r="Q142" s="14" t="s">
        <v>320</v>
      </c>
      <c r="R142" s="14">
        <v>0</v>
      </c>
      <c r="S142" s="14">
        <v>0</v>
      </c>
      <c r="T142" s="14">
        <v>0</v>
      </c>
      <c r="U142" s="14">
        <v>0</v>
      </c>
      <c r="V142" s="777"/>
      <c r="W142" s="14" t="s">
        <v>114</v>
      </c>
      <c r="X142" s="14" t="s">
        <v>267</v>
      </c>
      <c r="Y142" s="13" t="s">
        <v>24</v>
      </c>
      <c r="Z142" s="13" t="s">
        <v>468</v>
      </c>
      <c r="AA142" s="767"/>
      <c r="AB142" s="18" t="s">
        <v>273</v>
      </c>
      <c r="AC142" s="708"/>
      <c r="AD142" s="662"/>
      <c r="AE142" s="701"/>
    </row>
    <row r="143" spans="1:31" ht="29.25" hidden="1" customHeight="1" x14ac:dyDescent="0.25">
      <c r="A143" s="742"/>
      <c r="B143" s="12" t="s">
        <v>314</v>
      </c>
      <c r="C143" s="12" t="s">
        <v>519</v>
      </c>
      <c r="D143" s="121" t="s">
        <v>384</v>
      </c>
      <c r="E143" s="13" t="s">
        <v>385</v>
      </c>
      <c r="F143" s="13">
        <v>1160</v>
      </c>
      <c r="G143" s="541"/>
      <c r="H143" s="122" t="s">
        <v>386</v>
      </c>
      <c r="I143" s="538"/>
      <c r="J143" s="247"/>
      <c r="K143" s="247"/>
      <c r="L143" s="13" t="s">
        <v>130</v>
      </c>
      <c r="M143" s="247"/>
      <c r="N143" s="12" t="s">
        <v>130</v>
      </c>
      <c r="O143" s="14">
        <v>104570.71</v>
      </c>
      <c r="P143" s="124">
        <v>69713.8</v>
      </c>
      <c r="Q143" s="14" t="s">
        <v>320</v>
      </c>
      <c r="R143" s="14">
        <v>0</v>
      </c>
      <c r="S143" s="14">
        <v>0</v>
      </c>
      <c r="T143" s="14">
        <v>0</v>
      </c>
      <c r="U143" s="14">
        <v>0</v>
      </c>
      <c r="V143" s="777"/>
      <c r="W143" s="14" t="s">
        <v>114</v>
      </c>
      <c r="X143" s="14" t="s">
        <v>267</v>
      </c>
      <c r="Y143" s="13" t="s">
        <v>24</v>
      </c>
      <c r="Z143" s="13" t="s">
        <v>468</v>
      </c>
      <c r="AA143" s="767"/>
      <c r="AB143" s="18" t="s">
        <v>273</v>
      </c>
      <c r="AC143" s="708"/>
      <c r="AD143" s="662"/>
      <c r="AE143" s="701"/>
    </row>
    <row r="144" spans="1:31" ht="43.5" hidden="1" customHeight="1" x14ac:dyDescent="0.25">
      <c r="A144" s="742"/>
      <c r="B144" s="12" t="s">
        <v>314</v>
      </c>
      <c r="C144" s="12" t="s">
        <v>519</v>
      </c>
      <c r="D144" s="121" t="s">
        <v>387</v>
      </c>
      <c r="E144" s="13" t="s">
        <v>388</v>
      </c>
      <c r="F144" s="13">
        <v>1160</v>
      </c>
      <c r="G144" s="541"/>
      <c r="H144" s="122" t="s">
        <v>386</v>
      </c>
      <c r="I144" s="538"/>
      <c r="J144" s="247"/>
      <c r="K144" s="247"/>
      <c r="L144" s="13" t="s">
        <v>130</v>
      </c>
      <c r="M144" s="247"/>
      <c r="N144" s="12" t="s">
        <v>130</v>
      </c>
      <c r="O144" s="14">
        <v>15120852.369999999</v>
      </c>
      <c r="P144" s="124">
        <v>12674832.09</v>
      </c>
      <c r="Q144" s="14" t="s">
        <v>320</v>
      </c>
      <c r="R144" s="14">
        <v>0</v>
      </c>
      <c r="S144" s="14">
        <v>0</v>
      </c>
      <c r="T144" s="14">
        <v>0</v>
      </c>
      <c r="U144" s="14">
        <v>0</v>
      </c>
      <c r="V144" s="777"/>
      <c r="W144" s="14" t="s">
        <v>114</v>
      </c>
      <c r="X144" s="14" t="s">
        <v>267</v>
      </c>
      <c r="Y144" s="13" t="s">
        <v>24</v>
      </c>
      <c r="Z144" s="13" t="s">
        <v>313</v>
      </c>
      <c r="AA144" s="767"/>
      <c r="AB144" s="18" t="s">
        <v>26</v>
      </c>
      <c r="AC144" s="708"/>
      <c r="AD144" s="662"/>
      <c r="AE144" s="701"/>
    </row>
    <row r="145" spans="1:31" ht="51.75" hidden="1" customHeight="1" x14ac:dyDescent="0.25">
      <c r="A145" s="742"/>
      <c r="B145" s="12" t="s">
        <v>314</v>
      </c>
      <c r="C145" s="12" t="s">
        <v>519</v>
      </c>
      <c r="D145" s="121" t="s">
        <v>389</v>
      </c>
      <c r="E145" s="13" t="s">
        <v>390</v>
      </c>
      <c r="F145" s="13">
        <v>1160</v>
      </c>
      <c r="G145" s="541"/>
      <c r="H145" s="122" t="s">
        <v>370</v>
      </c>
      <c r="I145" s="538"/>
      <c r="J145" s="247"/>
      <c r="K145" s="247"/>
      <c r="L145" s="13" t="s">
        <v>130</v>
      </c>
      <c r="M145" s="247"/>
      <c r="N145" s="12" t="s">
        <v>130</v>
      </c>
      <c r="O145" s="14">
        <v>88754.02</v>
      </c>
      <c r="P145" s="124">
        <v>57260.69</v>
      </c>
      <c r="Q145" s="14" t="s">
        <v>320</v>
      </c>
      <c r="R145" s="14">
        <v>0</v>
      </c>
      <c r="S145" s="14">
        <v>0</v>
      </c>
      <c r="T145" s="14">
        <v>0</v>
      </c>
      <c r="U145" s="14">
        <v>0</v>
      </c>
      <c r="V145" s="777"/>
      <c r="W145" s="14" t="s">
        <v>114</v>
      </c>
      <c r="X145" s="14" t="s">
        <v>267</v>
      </c>
      <c r="Y145" s="13" t="s">
        <v>24</v>
      </c>
      <c r="Z145" s="13" t="s">
        <v>468</v>
      </c>
      <c r="AA145" s="767"/>
      <c r="AB145" s="18" t="s">
        <v>273</v>
      </c>
      <c r="AC145" s="708"/>
      <c r="AD145" s="662"/>
      <c r="AE145" s="701"/>
    </row>
    <row r="146" spans="1:31" ht="42" hidden="1" customHeight="1" x14ac:dyDescent="0.25">
      <c r="A146" s="742"/>
      <c r="B146" s="12" t="s">
        <v>314</v>
      </c>
      <c r="C146" s="12" t="s">
        <v>520</v>
      </c>
      <c r="D146" s="121" t="s">
        <v>391</v>
      </c>
      <c r="E146" s="13" t="s">
        <v>392</v>
      </c>
      <c r="F146" s="13">
        <v>1210</v>
      </c>
      <c r="G146" s="541"/>
      <c r="H146" s="122" t="s">
        <v>370</v>
      </c>
      <c r="I146" s="538"/>
      <c r="J146" s="247"/>
      <c r="K146" s="247"/>
      <c r="L146" s="13" t="s">
        <v>130</v>
      </c>
      <c r="M146" s="247"/>
      <c r="N146" s="12" t="s">
        <v>130</v>
      </c>
      <c r="O146" s="14">
        <v>783264.92</v>
      </c>
      <c r="P146" s="124">
        <v>783264.92</v>
      </c>
      <c r="Q146" s="14" t="s">
        <v>320</v>
      </c>
      <c r="R146" s="14">
        <v>0</v>
      </c>
      <c r="S146" s="14">
        <v>0</v>
      </c>
      <c r="T146" s="14">
        <v>0</v>
      </c>
      <c r="U146" s="14">
        <v>0</v>
      </c>
      <c r="V146" s="777"/>
      <c r="W146" s="14" t="s">
        <v>114</v>
      </c>
      <c r="X146" s="14" t="s">
        <v>267</v>
      </c>
      <c r="Y146" s="13" t="s">
        <v>24</v>
      </c>
      <c r="Z146" s="13" t="s">
        <v>468</v>
      </c>
      <c r="AA146" s="767"/>
      <c r="AB146" s="18" t="s">
        <v>273</v>
      </c>
      <c r="AC146" s="708"/>
      <c r="AD146" s="662"/>
      <c r="AE146" s="701"/>
    </row>
    <row r="147" spans="1:31" ht="44.25" hidden="1" customHeight="1" x14ac:dyDescent="0.25">
      <c r="A147" s="742"/>
      <c r="B147" s="12" t="s">
        <v>314</v>
      </c>
      <c r="C147" s="12" t="s">
        <v>520</v>
      </c>
      <c r="D147" s="121" t="s">
        <v>393</v>
      </c>
      <c r="E147" s="13" t="s">
        <v>394</v>
      </c>
      <c r="F147" s="13">
        <v>1210</v>
      </c>
      <c r="G147" s="541"/>
      <c r="H147" s="122" t="s">
        <v>370</v>
      </c>
      <c r="I147" s="538"/>
      <c r="J147" s="247"/>
      <c r="K147" s="247"/>
      <c r="L147" s="13" t="s">
        <v>130</v>
      </c>
      <c r="M147" s="247"/>
      <c r="N147" s="12" t="s">
        <v>130</v>
      </c>
      <c r="O147" s="14">
        <v>138305.07999999999</v>
      </c>
      <c r="P147" s="124">
        <v>138305.07999999999</v>
      </c>
      <c r="Q147" s="14" t="s">
        <v>320</v>
      </c>
      <c r="R147" s="14">
        <v>0</v>
      </c>
      <c r="S147" s="14">
        <v>0</v>
      </c>
      <c r="T147" s="14">
        <v>0</v>
      </c>
      <c r="U147" s="14">
        <v>0</v>
      </c>
      <c r="V147" s="777"/>
      <c r="W147" s="14" t="s">
        <v>114</v>
      </c>
      <c r="X147" s="14" t="s">
        <v>267</v>
      </c>
      <c r="Y147" s="13" t="s">
        <v>24</v>
      </c>
      <c r="Z147" s="13" t="s">
        <v>468</v>
      </c>
      <c r="AA147" s="767"/>
      <c r="AB147" s="18" t="s">
        <v>273</v>
      </c>
      <c r="AC147" s="708"/>
      <c r="AD147" s="662"/>
      <c r="AE147" s="701"/>
    </row>
    <row r="148" spans="1:31" ht="48.75" hidden="1" customHeight="1" x14ac:dyDescent="0.25">
      <c r="A148" s="742"/>
      <c r="B148" s="12" t="s">
        <v>314</v>
      </c>
      <c r="C148" s="12" t="s">
        <v>520</v>
      </c>
      <c r="D148" s="121" t="s">
        <v>395</v>
      </c>
      <c r="E148" s="13" t="s">
        <v>396</v>
      </c>
      <c r="F148" s="13">
        <v>1210</v>
      </c>
      <c r="G148" s="541"/>
      <c r="H148" s="122" t="s">
        <v>370</v>
      </c>
      <c r="I148" s="538"/>
      <c r="J148" s="247"/>
      <c r="K148" s="247"/>
      <c r="L148" s="13" t="s">
        <v>130</v>
      </c>
      <c r="M148" s="247"/>
      <c r="N148" s="12" t="s">
        <v>130</v>
      </c>
      <c r="O148" s="14">
        <v>16994.240000000002</v>
      </c>
      <c r="P148" s="124">
        <v>16994.240000000002</v>
      </c>
      <c r="Q148" s="14" t="s">
        <v>320</v>
      </c>
      <c r="R148" s="14">
        <v>0</v>
      </c>
      <c r="S148" s="14">
        <v>0</v>
      </c>
      <c r="T148" s="14">
        <v>0</v>
      </c>
      <c r="U148" s="14">
        <v>0</v>
      </c>
      <c r="V148" s="777"/>
      <c r="W148" s="14" t="s">
        <v>114</v>
      </c>
      <c r="X148" s="14" t="s">
        <v>267</v>
      </c>
      <c r="Y148" s="13" t="s">
        <v>24</v>
      </c>
      <c r="Z148" s="13" t="s">
        <v>468</v>
      </c>
      <c r="AA148" s="767"/>
      <c r="AB148" s="18" t="s">
        <v>273</v>
      </c>
      <c r="AC148" s="708"/>
      <c r="AD148" s="662"/>
      <c r="AE148" s="701"/>
    </row>
    <row r="149" spans="1:31" ht="48.75" hidden="1" customHeight="1" x14ac:dyDescent="0.25">
      <c r="A149" s="742"/>
      <c r="B149" s="12" t="s">
        <v>314</v>
      </c>
      <c r="C149" s="12" t="s">
        <v>520</v>
      </c>
      <c r="D149" s="121" t="s">
        <v>397</v>
      </c>
      <c r="E149" s="13" t="s">
        <v>398</v>
      </c>
      <c r="F149" s="13">
        <v>1210</v>
      </c>
      <c r="G149" s="541"/>
      <c r="H149" s="122" t="s">
        <v>370</v>
      </c>
      <c r="I149" s="538"/>
      <c r="J149" s="247"/>
      <c r="K149" s="247"/>
      <c r="L149" s="13" t="s">
        <v>130</v>
      </c>
      <c r="M149" s="247"/>
      <c r="N149" s="12" t="s">
        <v>130</v>
      </c>
      <c r="O149" s="14">
        <v>242033.9</v>
      </c>
      <c r="P149" s="124">
        <v>242033.9</v>
      </c>
      <c r="Q149" s="14" t="s">
        <v>320</v>
      </c>
      <c r="R149" s="14">
        <v>0</v>
      </c>
      <c r="S149" s="14">
        <v>0</v>
      </c>
      <c r="T149" s="14">
        <v>0</v>
      </c>
      <c r="U149" s="14">
        <v>0</v>
      </c>
      <c r="V149" s="777"/>
      <c r="W149" s="14" t="s">
        <v>114</v>
      </c>
      <c r="X149" s="14" t="s">
        <v>267</v>
      </c>
      <c r="Y149" s="13" t="s">
        <v>24</v>
      </c>
      <c r="Z149" s="13" t="s">
        <v>468</v>
      </c>
      <c r="AA149" s="767"/>
      <c r="AB149" s="18" t="s">
        <v>273</v>
      </c>
      <c r="AC149" s="708"/>
      <c r="AD149" s="662"/>
      <c r="AE149" s="701"/>
    </row>
    <row r="150" spans="1:31" ht="46.5" hidden="1" customHeight="1" x14ac:dyDescent="0.25">
      <c r="A150" s="742"/>
      <c r="B150" s="12" t="s">
        <v>314</v>
      </c>
      <c r="C150" s="12" t="s">
        <v>520</v>
      </c>
      <c r="D150" s="121" t="s">
        <v>399</v>
      </c>
      <c r="E150" s="13" t="s">
        <v>400</v>
      </c>
      <c r="F150" s="13">
        <v>1210</v>
      </c>
      <c r="G150" s="541"/>
      <c r="H150" s="122" t="s">
        <v>130</v>
      </c>
      <c r="I150" s="538"/>
      <c r="J150" s="247"/>
      <c r="K150" s="247"/>
      <c r="L150" s="13" t="s">
        <v>130</v>
      </c>
      <c r="M150" s="247"/>
      <c r="N150" s="12" t="s">
        <v>130</v>
      </c>
      <c r="O150" s="14">
        <v>130698.31</v>
      </c>
      <c r="P150" s="124">
        <v>130698.31</v>
      </c>
      <c r="Q150" s="14" t="s">
        <v>320</v>
      </c>
      <c r="R150" s="14">
        <v>0</v>
      </c>
      <c r="S150" s="14">
        <v>0</v>
      </c>
      <c r="T150" s="14">
        <v>0</v>
      </c>
      <c r="U150" s="14">
        <v>0</v>
      </c>
      <c r="V150" s="777"/>
      <c r="W150" s="14" t="s">
        <v>114</v>
      </c>
      <c r="X150" s="14" t="s">
        <v>267</v>
      </c>
      <c r="Y150" s="13" t="s">
        <v>24</v>
      </c>
      <c r="Z150" s="13" t="s">
        <v>468</v>
      </c>
      <c r="AA150" s="767"/>
      <c r="AB150" s="18" t="s">
        <v>273</v>
      </c>
      <c r="AC150" s="708"/>
      <c r="AD150" s="662"/>
      <c r="AE150" s="701"/>
    </row>
    <row r="151" spans="1:31" ht="38.25" hidden="1" customHeight="1" x14ac:dyDescent="0.25">
      <c r="A151" s="742"/>
      <c r="B151" s="12" t="s">
        <v>314</v>
      </c>
      <c r="C151" s="12" t="s">
        <v>520</v>
      </c>
      <c r="D151" s="121" t="s">
        <v>401</v>
      </c>
      <c r="E151" s="13" t="s">
        <v>402</v>
      </c>
      <c r="F151" s="13">
        <v>1210</v>
      </c>
      <c r="G151" s="541"/>
      <c r="H151" s="122" t="s">
        <v>130</v>
      </c>
      <c r="I151" s="538"/>
      <c r="J151" s="247"/>
      <c r="K151" s="247"/>
      <c r="L151" s="13" t="s">
        <v>130</v>
      </c>
      <c r="M151" s="247"/>
      <c r="N151" s="12" t="s">
        <v>130</v>
      </c>
      <c r="O151" s="14">
        <v>27306.61</v>
      </c>
      <c r="P151" s="124">
        <v>27306.61</v>
      </c>
      <c r="Q151" s="14" t="s">
        <v>320</v>
      </c>
      <c r="R151" s="14">
        <v>0</v>
      </c>
      <c r="S151" s="14">
        <v>0</v>
      </c>
      <c r="T151" s="14">
        <v>0</v>
      </c>
      <c r="U151" s="14">
        <v>0</v>
      </c>
      <c r="V151" s="777"/>
      <c r="W151" s="14" t="s">
        <v>114</v>
      </c>
      <c r="X151" s="14" t="s">
        <v>267</v>
      </c>
      <c r="Y151" s="13" t="s">
        <v>24</v>
      </c>
      <c r="Z151" s="13" t="s">
        <v>468</v>
      </c>
      <c r="AA151" s="767"/>
      <c r="AB151" s="18" t="s">
        <v>273</v>
      </c>
      <c r="AC151" s="708"/>
      <c r="AD151" s="662"/>
      <c r="AE151" s="701"/>
    </row>
    <row r="152" spans="1:31" ht="39.75" hidden="1" customHeight="1" x14ac:dyDescent="0.25">
      <c r="A152" s="742"/>
      <c r="B152" s="12" t="s">
        <v>314</v>
      </c>
      <c r="C152" s="12" t="s">
        <v>520</v>
      </c>
      <c r="D152" s="121" t="s">
        <v>403</v>
      </c>
      <c r="E152" s="13" t="s">
        <v>404</v>
      </c>
      <c r="F152" s="13">
        <v>1210</v>
      </c>
      <c r="G152" s="541"/>
      <c r="H152" s="122" t="s">
        <v>130</v>
      </c>
      <c r="I152" s="538"/>
      <c r="J152" s="247"/>
      <c r="K152" s="247"/>
      <c r="L152" s="13" t="s">
        <v>130</v>
      </c>
      <c r="M152" s="247"/>
      <c r="N152" s="12" t="s">
        <v>130</v>
      </c>
      <c r="O152" s="14">
        <v>6820.17</v>
      </c>
      <c r="P152" s="124">
        <v>6820.17</v>
      </c>
      <c r="Q152" s="14" t="s">
        <v>320</v>
      </c>
      <c r="R152" s="14">
        <v>0</v>
      </c>
      <c r="S152" s="14">
        <v>0</v>
      </c>
      <c r="T152" s="14">
        <v>0</v>
      </c>
      <c r="U152" s="14">
        <v>0</v>
      </c>
      <c r="V152" s="777"/>
      <c r="W152" s="14" t="s">
        <v>114</v>
      </c>
      <c r="X152" s="14" t="s">
        <v>267</v>
      </c>
      <c r="Y152" s="13" t="s">
        <v>24</v>
      </c>
      <c r="Z152" s="13" t="s">
        <v>468</v>
      </c>
      <c r="AA152" s="767"/>
      <c r="AB152" s="18" t="s">
        <v>273</v>
      </c>
      <c r="AC152" s="708"/>
      <c r="AD152" s="662"/>
      <c r="AE152" s="701"/>
    </row>
    <row r="153" spans="1:31" ht="38.25" hidden="1" customHeight="1" x14ac:dyDescent="0.25">
      <c r="A153" s="742"/>
      <c r="B153" s="12" t="s">
        <v>314</v>
      </c>
      <c r="C153" s="12" t="s">
        <v>520</v>
      </c>
      <c r="D153" s="121" t="s">
        <v>403</v>
      </c>
      <c r="E153" s="13" t="s">
        <v>405</v>
      </c>
      <c r="F153" s="13">
        <v>1210</v>
      </c>
      <c r="G153" s="541"/>
      <c r="H153" s="122" t="s">
        <v>130</v>
      </c>
      <c r="I153" s="538"/>
      <c r="J153" s="247"/>
      <c r="K153" s="247"/>
      <c r="L153" s="13" t="s">
        <v>130</v>
      </c>
      <c r="M153" s="247"/>
      <c r="N153" s="12" t="s">
        <v>130</v>
      </c>
      <c r="O153" s="14">
        <v>8177.2899999999991</v>
      </c>
      <c r="P153" s="124">
        <v>8177.2899999999991</v>
      </c>
      <c r="Q153" s="14" t="s">
        <v>320</v>
      </c>
      <c r="R153" s="14">
        <v>0</v>
      </c>
      <c r="S153" s="14">
        <v>0</v>
      </c>
      <c r="T153" s="14">
        <v>0</v>
      </c>
      <c r="U153" s="14">
        <v>0</v>
      </c>
      <c r="V153" s="777"/>
      <c r="W153" s="14" t="s">
        <v>114</v>
      </c>
      <c r="X153" s="14" t="s">
        <v>267</v>
      </c>
      <c r="Y153" s="13" t="s">
        <v>24</v>
      </c>
      <c r="Z153" s="13" t="s">
        <v>468</v>
      </c>
      <c r="AA153" s="767"/>
      <c r="AB153" s="18" t="s">
        <v>273</v>
      </c>
      <c r="AC153" s="708"/>
      <c r="AD153" s="662"/>
      <c r="AE153" s="701"/>
    </row>
    <row r="154" spans="1:31" ht="36.75" hidden="1" customHeight="1" x14ac:dyDescent="0.25">
      <c r="A154" s="742"/>
      <c r="B154" s="12" t="s">
        <v>314</v>
      </c>
      <c r="C154" s="12" t="s">
        <v>520</v>
      </c>
      <c r="D154" s="121" t="s">
        <v>406</v>
      </c>
      <c r="E154" s="13" t="s">
        <v>407</v>
      </c>
      <c r="F154" s="13">
        <v>1210</v>
      </c>
      <c r="G154" s="541"/>
      <c r="H154" s="122" t="s">
        <v>370</v>
      </c>
      <c r="I154" s="538"/>
      <c r="J154" s="247"/>
      <c r="K154" s="247"/>
      <c r="L154" s="13" t="s">
        <v>130</v>
      </c>
      <c r="M154" s="247"/>
      <c r="N154" s="12" t="s">
        <v>130</v>
      </c>
      <c r="O154" s="14">
        <v>156137.79999999999</v>
      </c>
      <c r="P154" s="124">
        <v>156137.79999999999</v>
      </c>
      <c r="Q154" s="14" t="s">
        <v>320</v>
      </c>
      <c r="R154" s="14">
        <v>0</v>
      </c>
      <c r="S154" s="14">
        <v>0</v>
      </c>
      <c r="T154" s="14">
        <v>0</v>
      </c>
      <c r="U154" s="14">
        <v>0</v>
      </c>
      <c r="V154" s="777"/>
      <c r="W154" s="14" t="s">
        <v>114</v>
      </c>
      <c r="X154" s="14" t="s">
        <v>267</v>
      </c>
      <c r="Y154" s="13" t="s">
        <v>24</v>
      </c>
      <c r="Z154" s="13" t="s">
        <v>468</v>
      </c>
      <c r="AA154" s="767"/>
      <c r="AB154" s="18" t="s">
        <v>273</v>
      </c>
      <c r="AC154" s="708"/>
      <c r="AD154" s="662"/>
      <c r="AE154" s="701"/>
    </row>
    <row r="155" spans="1:31" ht="33.75" hidden="1" customHeight="1" x14ac:dyDescent="0.25">
      <c r="A155" s="742"/>
      <c r="B155" s="12" t="s">
        <v>314</v>
      </c>
      <c r="C155" s="12" t="s">
        <v>520</v>
      </c>
      <c r="D155" s="121" t="s">
        <v>408</v>
      </c>
      <c r="E155" s="13" t="s">
        <v>409</v>
      </c>
      <c r="F155" s="13">
        <v>1210</v>
      </c>
      <c r="G155" s="541"/>
      <c r="H155" s="122" t="s">
        <v>370</v>
      </c>
      <c r="I155" s="538"/>
      <c r="J155" s="247"/>
      <c r="K155" s="247"/>
      <c r="L155" s="13" t="s">
        <v>130</v>
      </c>
      <c r="M155" s="247"/>
      <c r="N155" s="12" t="s">
        <v>130</v>
      </c>
      <c r="O155" s="14">
        <v>9508.4699999999993</v>
      </c>
      <c r="P155" s="124">
        <v>9508.4699999999993</v>
      </c>
      <c r="Q155" s="14" t="s">
        <v>320</v>
      </c>
      <c r="R155" s="14">
        <v>0</v>
      </c>
      <c r="S155" s="14">
        <v>0</v>
      </c>
      <c r="T155" s="14">
        <v>0</v>
      </c>
      <c r="U155" s="14">
        <v>0</v>
      </c>
      <c r="V155" s="777"/>
      <c r="W155" s="14" t="s">
        <v>114</v>
      </c>
      <c r="X155" s="14" t="s">
        <v>267</v>
      </c>
      <c r="Y155" s="13" t="s">
        <v>24</v>
      </c>
      <c r="Z155" s="13" t="s">
        <v>468</v>
      </c>
      <c r="AA155" s="767"/>
      <c r="AB155" s="18" t="s">
        <v>273</v>
      </c>
      <c r="AC155" s="708"/>
      <c r="AD155" s="662"/>
      <c r="AE155" s="701"/>
    </row>
    <row r="156" spans="1:31" ht="46.5" hidden="1" customHeight="1" x14ac:dyDescent="0.25">
      <c r="A156" s="742"/>
      <c r="B156" s="12" t="s">
        <v>314</v>
      </c>
      <c r="C156" s="12" t="s">
        <v>520</v>
      </c>
      <c r="D156" s="121" t="s">
        <v>410</v>
      </c>
      <c r="E156" s="13" t="s">
        <v>411</v>
      </c>
      <c r="F156" s="13">
        <v>1210</v>
      </c>
      <c r="G156" s="541"/>
      <c r="H156" s="122" t="s">
        <v>370</v>
      </c>
      <c r="I156" s="538"/>
      <c r="J156" s="247"/>
      <c r="K156" s="247"/>
      <c r="L156" s="13" t="s">
        <v>130</v>
      </c>
      <c r="M156" s="247"/>
      <c r="N156" s="12" t="s">
        <v>130</v>
      </c>
      <c r="O156" s="14">
        <v>15931.02</v>
      </c>
      <c r="P156" s="124">
        <v>15931.02</v>
      </c>
      <c r="Q156" s="14" t="s">
        <v>320</v>
      </c>
      <c r="R156" s="14">
        <v>0</v>
      </c>
      <c r="S156" s="14">
        <v>0</v>
      </c>
      <c r="T156" s="14">
        <v>0</v>
      </c>
      <c r="U156" s="14">
        <v>0</v>
      </c>
      <c r="V156" s="777"/>
      <c r="W156" s="14" t="s">
        <v>114</v>
      </c>
      <c r="X156" s="14" t="s">
        <v>267</v>
      </c>
      <c r="Y156" s="13" t="s">
        <v>24</v>
      </c>
      <c r="Z156" s="13" t="s">
        <v>468</v>
      </c>
      <c r="AA156" s="767"/>
      <c r="AB156" s="18" t="s">
        <v>273</v>
      </c>
      <c r="AC156" s="708"/>
      <c r="AD156" s="662"/>
      <c r="AE156" s="701"/>
    </row>
    <row r="157" spans="1:31" ht="33" hidden="1" customHeight="1" x14ac:dyDescent="0.25">
      <c r="A157" s="742"/>
      <c r="B157" s="12" t="s">
        <v>314</v>
      </c>
      <c r="C157" s="12" t="s">
        <v>520</v>
      </c>
      <c r="D157" s="121" t="s">
        <v>412</v>
      </c>
      <c r="E157" s="13" t="s">
        <v>413</v>
      </c>
      <c r="F157" s="13">
        <v>1210</v>
      </c>
      <c r="G157" s="541"/>
      <c r="H157" s="122" t="s">
        <v>370</v>
      </c>
      <c r="I157" s="538"/>
      <c r="J157" s="247"/>
      <c r="K157" s="247"/>
      <c r="L157" s="13" t="s">
        <v>130</v>
      </c>
      <c r="M157" s="247"/>
      <c r="N157" s="12" t="s">
        <v>130</v>
      </c>
      <c r="O157" s="14">
        <v>66559.320000000007</v>
      </c>
      <c r="P157" s="124">
        <v>66559.320000000007</v>
      </c>
      <c r="Q157" s="14" t="s">
        <v>320</v>
      </c>
      <c r="R157" s="14">
        <v>0</v>
      </c>
      <c r="S157" s="14">
        <v>0</v>
      </c>
      <c r="T157" s="14">
        <v>0</v>
      </c>
      <c r="U157" s="14">
        <v>0</v>
      </c>
      <c r="V157" s="777"/>
      <c r="W157" s="14" t="s">
        <v>114</v>
      </c>
      <c r="X157" s="14" t="s">
        <v>267</v>
      </c>
      <c r="Y157" s="13" t="s">
        <v>24</v>
      </c>
      <c r="Z157" s="13" t="s">
        <v>468</v>
      </c>
      <c r="AA157" s="767"/>
      <c r="AB157" s="18" t="s">
        <v>273</v>
      </c>
      <c r="AC157" s="708"/>
      <c r="AD157" s="662"/>
      <c r="AE157" s="701"/>
    </row>
    <row r="158" spans="1:31" ht="39.75" hidden="1" customHeight="1" x14ac:dyDescent="0.25">
      <c r="A158" s="742"/>
      <c r="B158" s="12" t="s">
        <v>314</v>
      </c>
      <c r="C158" s="12" t="s">
        <v>520</v>
      </c>
      <c r="D158" s="121" t="s">
        <v>414</v>
      </c>
      <c r="E158" s="13" t="s">
        <v>415</v>
      </c>
      <c r="F158" s="13">
        <v>1210</v>
      </c>
      <c r="G158" s="541"/>
      <c r="H158" s="122" t="s">
        <v>370</v>
      </c>
      <c r="I158" s="538"/>
      <c r="J158" s="247"/>
      <c r="K158" s="247"/>
      <c r="L158" s="13" t="s">
        <v>130</v>
      </c>
      <c r="M158" s="247"/>
      <c r="N158" s="12" t="s">
        <v>130</v>
      </c>
      <c r="O158" s="14">
        <v>281450.84999999998</v>
      </c>
      <c r="P158" s="124">
        <v>281450.84999999998</v>
      </c>
      <c r="Q158" s="14" t="s">
        <v>320</v>
      </c>
      <c r="R158" s="14">
        <v>0</v>
      </c>
      <c r="S158" s="14">
        <v>0</v>
      </c>
      <c r="T158" s="14">
        <v>0</v>
      </c>
      <c r="U158" s="14">
        <v>0</v>
      </c>
      <c r="V158" s="777"/>
      <c r="W158" s="14" t="s">
        <v>114</v>
      </c>
      <c r="X158" s="14" t="s">
        <v>267</v>
      </c>
      <c r="Y158" s="13" t="s">
        <v>24</v>
      </c>
      <c r="Z158" s="13" t="s">
        <v>468</v>
      </c>
      <c r="AA158" s="767"/>
      <c r="AB158" s="18" t="s">
        <v>273</v>
      </c>
      <c r="AC158" s="708"/>
      <c r="AD158" s="662"/>
      <c r="AE158" s="701"/>
    </row>
    <row r="159" spans="1:31" ht="41.25" hidden="1" customHeight="1" x14ac:dyDescent="0.25">
      <c r="A159" s="742"/>
      <c r="B159" s="12" t="s">
        <v>314</v>
      </c>
      <c r="C159" s="12" t="s">
        <v>520</v>
      </c>
      <c r="D159" s="121" t="s">
        <v>416</v>
      </c>
      <c r="E159" s="13" t="s">
        <v>417</v>
      </c>
      <c r="F159" s="13">
        <v>1210</v>
      </c>
      <c r="G159" s="541"/>
      <c r="H159" s="122" t="s">
        <v>130</v>
      </c>
      <c r="I159" s="538"/>
      <c r="J159" s="247"/>
      <c r="K159" s="247"/>
      <c r="L159" s="13" t="s">
        <v>130</v>
      </c>
      <c r="M159" s="247"/>
      <c r="N159" s="12" t="s">
        <v>130</v>
      </c>
      <c r="O159" s="14">
        <v>91160.34</v>
      </c>
      <c r="P159" s="124">
        <v>91160.34</v>
      </c>
      <c r="Q159" s="14" t="s">
        <v>320</v>
      </c>
      <c r="R159" s="14">
        <v>0</v>
      </c>
      <c r="S159" s="14">
        <v>0</v>
      </c>
      <c r="T159" s="14">
        <v>0</v>
      </c>
      <c r="U159" s="14">
        <v>0</v>
      </c>
      <c r="V159" s="777"/>
      <c r="W159" s="14" t="s">
        <v>114</v>
      </c>
      <c r="X159" s="14" t="s">
        <v>267</v>
      </c>
      <c r="Y159" s="13" t="s">
        <v>24</v>
      </c>
      <c r="Z159" s="13" t="s">
        <v>468</v>
      </c>
      <c r="AA159" s="767"/>
      <c r="AB159" s="18" t="s">
        <v>273</v>
      </c>
      <c r="AC159" s="708"/>
      <c r="AD159" s="662"/>
      <c r="AE159" s="701"/>
    </row>
    <row r="160" spans="1:31" ht="48" hidden="1" customHeight="1" x14ac:dyDescent="0.25">
      <c r="A160" s="742"/>
      <c r="B160" s="12" t="s">
        <v>314</v>
      </c>
      <c r="C160" s="12" t="s">
        <v>520</v>
      </c>
      <c r="D160" s="121" t="s">
        <v>418</v>
      </c>
      <c r="E160" s="13" t="s">
        <v>419</v>
      </c>
      <c r="F160" s="13">
        <v>1210</v>
      </c>
      <c r="G160" s="541"/>
      <c r="H160" s="122" t="s">
        <v>130</v>
      </c>
      <c r="I160" s="538"/>
      <c r="J160" s="247"/>
      <c r="K160" s="247"/>
      <c r="L160" s="13" t="s">
        <v>130</v>
      </c>
      <c r="M160" s="247"/>
      <c r="N160" s="12" t="s">
        <v>130</v>
      </c>
      <c r="O160" s="14">
        <v>45580.17</v>
      </c>
      <c r="P160" s="124">
        <v>45580.17</v>
      </c>
      <c r="Q160" s="14" t="s">
        <v>320</v>
      </c>
      <c r="R160" s="14">
        <v>0</v>
      </c>
      <c r="S160" s="14">
        <v>0</v>
      </c>
      <c r="T160" s="14">
        <v>0</v>
      </c>
      <c r="U160" s="14">
        <v>0</v>
      </c>
      <c r="V160" s="777"/>
      <c r="W160" s="14" t="s">
        <v>114</v>
      </c>
      <c r="X160" s="14" t="s">
        <v>267</v>
      </c>
      <c r="Y160" s="13" t="s">
        <v>24</v>
      </c>
      <c r="Z160" s="13" t="s">
        <v>468</v>
      </c>
      <c r="AA160" s="767"/>
      <c r="AB160" s="18" t="s">
        <v>273</v>
      </c>
      <c r="AC160" s="708"/>
      <c r="AD160" s="662"/>
      <c r="AE160" s="701"/>
    </row>
    <row r="161" spans="1:31" ht="48" hidden="1" customHeight="1" x14ac:dyDescent="0.25">
      <c r="A161" s="742"/>
      <c r="B161" s="12" t="s">
        <v>314</v>
      </c>
      <c r="C161" s="12" t="s">
        <v>520</v>
      </c>
      <c r="D161" s="121" t="s">
        <v>420</v>
      </c>
      <c r="E161" s="13" t="s">
        <v>421</v>
      </c>
      <c r="F161" s="13">
        <v>1210</v>
      </c>
      <c r="G161" s="541"/>
      <c r="H161" s="122" t="s">
        <v>130</v>
      </c>
      <c r="I161" s="538"/>
      <c r="J161" s="247"/>
      <c r="K161" s="247"/>
      <c r="L161" s="13" t="s">
        <v>130</v>
      </c>
      <c r="M161" s="247"/>
      <c r="N161" s="12" t="s">
        <v>130</v>
      </c>
      <c r="O161" s="14">
        <v>45580.17</v>
      </c>
      <c r="P161" s="124">
        <v>45580.17</v>
      </c>
      <c r="Q161" s="14" t="s">
        <v>320</v>
      </c>
      <c r="R161" s="14">
        <v>0</v>
      </c>
      <c r="S161" s="14">
        <v>0</v>
      </c>
      <c r="T161" s="14">
        <v>0</v>
      </c>
      <c r="U161" s="14">
        <v>0</v>
      </c>
      <c r="V161" s="777"/>
      <c r="W161" s="14" t="s">
        <v>114</v>
      </c>
      <c r="X161" s="14" t="s">
        <v>267</v>
      </c>
      <c r="Y161" s="13" t="s">
        <v>24</v>
      </c>
      <c r="Z161" s="13" t="s">
        <v>468</v>
      </c>
      <c r="AA161" s="767"/>
      <c r="AB161" s="18" t="s">
        <v>273</v>
      </c>
      <c r="AC161" s="708"/>
      <c r="AD161" s="662"/>
      <c r="AE161" s="701"/>
    </row>
    <row r="162" spans="1:31" ht="54.75" hidden="1" customHeight="1" x14ac:dyDescent="0.25">
      <c r="A162" s="742"/>
      <c r="B162" s="12" t="s">
        <v>314</v>
      </c>
      <c r="C162" s="12" t="s">
        <v>520</v>
      </c>
      <c r="D162" s="121" t="s">
        <v>422</v>
      </c>
      <c r="E162" s="13" t="s">
        <v>423</v>
      </c>
      <c r="F162" s="13">
        <v>1210</v>
      </c>
      <c r="G162" s="541"/>
      <c r="H162" s="122" t="s">
        <v>370</v>
      </c>
      <c r="I162" s="538"/>
      <c r="J162" s="247"/>
      <c r="K162" s="247"/>
      <c r="L162" s="13" t="s">
        <v>130</v>
      </c>
      <c r="M162" s="247"/>
      <c r="N162" s="12" t="s">
        <v>130</v>
      </c>
      <c r="O162" s="14">
        <v>470237.29</v>
      </c>
      <c r="P162" s="124">
        <v>470237.29</v>
      </c>
      <c r="Q162" s="14" t="s">
        <v>320</v>
      </c>
      <c r="R162" s="14">
        <v>0</v>
      </c>
      <c r="S162" s="14">
        <v>0</v>
      </c>
      <c r="T162" s="14">
        <v>0</v>
      </c>
      <c r="U162" s="14">
        <v>0</v>
      </c>
      <c r="V162" s="777"/>
      <c r="W162" s="14" t="s">
        <v>114</v>
      </c>
      <c r="X162" s="14" t="s">
        <v>267</v>
      </c>
      <c r="Y162" s="13" t="s">
        <v>24</v>
      </c>
      <c r="Z162" s="13" t="s">
        <v>468</v>
      </c>
      <c r="AA162" s="767"/>
      <c r="AB162" s="18" t="s">
        <v>273</v>
      </c>
      <c r="AC162" s="708"/>
      <c r="AD162" s="662"/>
      <c r="AE162" s="701"/>
    </row>
    <row r="163" spans="1:31" ht="41.25" hidden="1" customHeight="1" x14ac:dyDescent="0.25">
      <c r="A163" s="742"/>
      <c r="B163" s="12" t="s">
        <v>314</v>
      </c>
      <c r="C163" s="12" t="s">
        <v>520</v>
      </c>
      <c r="D163" s="121" t="s">
        <v>424</v>
      </c>
      <c r="E163" s="13" t="s">
        <v>425</v>
      </c>
      <c r="F163" s="13">
        <v>1210</v>
      </c>
      <c r="G163" s="247"/>
      <c r="H163" s="122" t="s">
        <v>130</v>
      </c>
      <c r="I163" s="538"/>
      <c r="J163" s="247"/>
      <c r="K163" s="247"/>
      <c r="L163" s="13" t="s">
        <v>130</v>
      </c>
      <c r="M163" s="247"/>
      <c r="N163" s="12" t="s">
        <v>130</v>
      </c>
      <c r="O163" s="14">
        <v>193385.08</v>
      </c>
      <c r="P163" s="124">
        <v>193385.08</v>
      </c>
      <c r="Q163" s="14" t="s">
        <v>320</v>
      </c>
      <c r="R163" s="14">
        <v>0</v>
      </c>
      <c r="S163" s="14">
        <v>0</v>
      </c>
      <c r="T163" s="14">
        <v>0</v>
      </c>
      <c r="U163" s="14">
        <v>0</v>
      </c>
      <c r="V163" s="777"/>
      <c r="W163" s="14" t="s">
        <v>114</v>
      </c>
      <c r="X163" s="14" t="s">
        <v>267</v>
      </c>
      <c r="Y163" s="13" t="s">
        <v>24</v>
      </c>
      <c r="Z163" s="13" t="s">
        <v>468</v>
      </c>
      <c r="AA163" s="767"/>
      <c r="AB163" s="18" t="s">
        <v>273</v>
      </c>
      <c r="AC163" s="708"/>
      <c r="AD163" s="662"/>
      <c r="AE163" s="701"/>
    </row>
    <row r="164" spans="1:31" ht="31.5" hidden="1" customHeight="1" x14ac:dyDescent="0.25">
      <c r="A164" s="742"/>
      <c r="B164" s="12" t="s">
        <v>314</v>
      </c>
      <c r="C164" s="12" t="s">
        <v>520</v>
      </c>
      <c r="D164" s="121" t="s">
        <v>426</v>
      </c>
      <c r="E164" s="13" t="s">
        <v>427</v>
      </c>
      <c r="F164" s="13">
        <v>1210</v>
      </c>
      <c r="G164" s="247"/>
      <c r="H164" s="122" t="s">
        <v>130</v>
      </c>
      <c r="I164" s="538"/>
      <c r="J164" s="247"/>
      <c r="K164" s="247"/>
      <c r="L164" s="13" t="s">
        <v>130</v>
      </c>
      <c r="M164" s="247"/>
      <c r="N164" s="12" t="s">
        <v>130</v>
      </c>
      <c r="O164" s="14">
        <v>708813.56</v>
      </c>
      <c r="P164" s="124">
        <v>708813.56</v>
      </c>
      <c r="Q164" s="14" t="s">
        <v>320</v>
      </c>
      <c r="R164" s="14">
        <v>0</v>
      </c>
      <c r="S164" s="14">
        <v>0</v>
      </c>
      <c r="T164" s="14">
        <v>0</v>
      </c>
      <c r="U164" s="14">
        <v>0</v>
      </c>
      <c r="V164" s="777"/>
      <c r="W164" s="14" t="s">
        <v>114</v>
      </c>
      <c r="X164" s="14" t="s">
        <v>267</v>
      </c>
      <c r="Y164" s="13" t="s">
        <v>24</v>
      </c>
      <c r="Z164" s="13" t="s">
        <v>468</v>
      </c>
      <c r="AA164" s="767"/>
      <c r="AB164" s="18" t="s">
        <v>273</v>
      </c>
      <c r="AC164" s="708"/>
      <c r="AD164" s="662"/>
      <c r="AE164" s="701"/>
    </row>
    <row r="165" spans="1:31" ht="43.5" hidden="1" customHeight="1" x14ac:dyDescent="0.25">
      <c r="A165" s="742"/>
      <c r="B165" s="12" t="s">
        <v>314</v>
      </c>
      <c r="C165" s="12" t="s">
        <v>520</v>
      </c>
      <c r="D165" s="121" t="s">
        <v>428</v>
      </c>
      <c r="E165" s="13" t="s">
        <v>429</v>
      </c>
      <c r="F165" s="13">
        <v>1210</v>
      </c>
      <c r="G165" s="247"/>
      <c r="H165" s="122" t="s">
        <v>130</v>
      </c>
      <c r="I165" s="538"/>
      <c r="J165" s="247"/>
      <c r="K165" s="247"/>
      <c r="L165" s="13" t="s">
        <v>130</v>
      </c>
      <c r="M165" s="247"/>
      <c r="N165" s="12" t="s">
        <v>130</v>
      </c>
      <c r="O165" s="14">
        <v>92016.1</v>
      </c>
      <c r="P165" s="124">
        <v>92016.1</v>
      </c>
      <c r="Q165" s="14" t="s">
        <v>320</v>
      </c>
      <c r="R165" s="14">
        <v>0</v>
      </c>
      <c r="S165" s="14">
        <v>0</v>
      </c>
      <c r="T165" s="14">
        <v>0</v>
      </c>
      <c r="U165" s="14">
        <v>0</v>
      </c>
      <c r="V165" s="777"/>
      <c r="W165" s="14" t="s">
        <v>114</v>
      </c>
      <c r="X165" s="14" t="s">
        <v>267</v>
      </c>
      <c r="Y165" s="13" t="s">
        <v>24</v>
      </c>
      <c r="Z165" s="13" t="s">
        <v>468</v>
      </c>
      <c r="AA165" s="767"/>
      <c r="AB165" s="18" t="s">
        <v>273</v>
      </c>
      <c r="AC165" s="708"/>
      <c r="AD165" s="662"/>
      <c r="AE165" s="701"/>
    </row>
    <row r="166" spans="1:31" ht="42" hidden="1" customHeight="1" x14ac:dyDescent="0.25">
      <c r="A166" s="742"/>
      <c r="B166" s="12" t="s">
        <v>314</v>
      </c>
      <c r="C166" s="12" t="s">
        <v>520</v>
      </c>
      <c r="D166" s="121" t="s">
        <v>430</v>
      </c>
      <c r="E166" s="13" t="s">
        <v>431</v>
      </c>
      <c r="F166" s="13">
        <v>1210</v>
      </c>
      <c r="G166" s="247"/>
      <c r="H166" s="122" t="s">
        <v>130</v>
      </c>
      <c r="I166" s="538"/>
      <c r="J166" s="247"/>
      <c r="K166" s="247"/>
      <c r="L166" s="13" t="s">
        <v>130</v>
      </c>
      <c r="M166" s="247"/>
      <c r="N166" s="12" t="s">
        <v>130</v>
      </c>
      <c r="O166" s="14">
        <v>41379.15</v>
      </c>
      <c r="P166" s="124">
        <v>41379.15</v>
      </c>
      <c r="Q166" s="14" t="s">
        <v>320</v>
      </c>
      <c r="R166" s="14">
        <v>0</v>
      </c>
      <c r="S166" s="14">
        <v>0</v>
      </c>
      <c r="T166" s="14">
        <v>0</v>
      </c>
      <c r="U166" s="14">
        <v>0</v>
      </c>
      <c r="V166" s="777"/>
      <c r="W166" s="14" t="s">
        <v>114</v>
      </c>
      <c r="X166" s="14" t="s">
        <v>267</v>
      </c>
      <c r="Y166" s="13" t="s">
        <v>24</v>
      </c>
      <c r="Z166" s="13" t="s">
        <v>468</v>
      </c>
      <c r="AA166" s="767"/>
      <c r="AB166" s="18" t="s">
        <v>273</v>
      </c>
      <c r="AC166" s="708"/>
      <c r="AD166" s="662"/>
      <c r="AE166" s="701"/>
    </row>
    <row r="167" spans="1:31" ht="39.75" hidden="1" customHeight="1" x14ac:dyDescent="0.25">
      <c r="A167" s="742"/>
      <c r="B167" s="12" t="s">
        <v>314</v>
      </c>
      <c r="C167" s="12" t="s">
        <v>520</v>
      </c>
      <c r="D167" s="121" t="s">
        <v>432</v>
      </c>
      <c r="E167" s="13" t="s">
        <v>433</v>
      </c>
      <c r="F167" s="13">
        <v>1210</v>
      </c>
      <c r="G167" s="247"/>
      <c r="H167" s="122" t="s">
        <v>130</v>
      </c>
      <c r="I167" s="538"/>
      <c r="J167" s="247"/>
      <c r="K167" s="247"/>
      <c r="L167" s="13" t="s">
        <v>130</v>
      </c>
      <c r="M167" s="247"/>
      <c r="N167" s="12" t="s">
        <v>130</v>
      </c>
      <c r="O167" s="14">
        <v>15351.86</v>
      </c>
      <c r="P167" s="124">
        <v>15351.86</v>
      </c>
      <c r="Q167" s="14" t="s">
        <v>320</v>
      </c>
      <c r="R167" s="14">
        <v>0</v>
      </c>
      <c r="S167" s="14">
        <v>0</v>
      </c>
      <c r="T167" s="14">
        <v>0</v>
      </c>
      <c r="U167" s="14">
        <v>0</v>
      </c>
      <c r="V167" s="777"/>
      <c r="W167" s="14" t="s">
        <v>114</v>
      </c>
      <c r="X167" s="14" t="s">
        <v>267</v>
      </c>
      <c r="Y167" s="13" t="s">
        <v>24</v>
      </c>
      <c r="Z167" s="13" t="s">
        <v>468</v>
      </c>
      <c r="AA167" s="767"/>
      <c r="AB167" s="18" t="s">
        <v>273</v>
      </c>
      <c r="AC167" s="708"/>
      <c r="AD167" s="662"/>
      <c r="AE167" s="701"/>
    </row>
    <row r="168" spans="1:31" ht="26.25" hidden="1" customHeight="1" x14ac:dyDescent="0.25">
      <c r="A168" s="742"/>
      <c r="B168" s="12" t="s">
        <v>314</v>
      </c>
      <c r="C168" s="12" t="s">
        <v>520</v>
      </c>
      <c r="D168" s="121" t="s">
        <v>434</v>
      </c>
      <c r="E168" s="13" t="s">
        <v>435</v>
      </c>
      <c r="F168" s="13">
        <v>1210</v>
      </c>
      <c r="G168" s="247"/>
      <c r="H168" s="122" t="s">
        <v>130</v>
      </c>
      <c r="I168" s="538"/>
      <c r="J168" s="247"/>
      <c r="K168" s="247"/>
      <c r="L168" s="13" t="s">
        <v>130</v>
      </c>
      <c r="M168" s="247"/>
      <c r="N168" s="12" t="s">
        <v>130</v>
      </c>
      <c r="O168" s="14">
        <v>289100.84999999998</v>
      </c>
      <c r="P168" s="124">
        <v>289100.84999999998</v>
      </c>
      <c r="Q168" s="14" t="s">
        <v>320</v>
      </c>
      <c r="R168" s="14">
        <v>0</v>
      </c>
      <c r="S168" s="14">
        <v>0</v>
      </c>
      <c r="T168" s="14">
        <v>0</v>
      </c>
      <c r="U168" s="14">
        <v>0</v>
      </c>
      <c r="V168" s="777"/>
      <c r="W168" s="14" t="s">
        <v>114</v>
      </c>
      <c r="X168" s="14" t="s">
        <v>267</v>
      </c>
      <c r="Y168" s="13" t="s">
        <v>24</v>
      </c>
      <c r="Z168" s="13" t="s">
        <v>468</v>
      </c>
      <c r="AA168" s="767"/>
      <c r="AB168" s="18" t="s">
        <v>273</v>
      </c>
      <c r="AC168" s="708"/>
      <c r="AD168" s="662"/>
      <c r="AE168" s="701"/>
    </row>
    <row r="169" spans="1:31" ht="48.75" hidden="1" customHeight="1" x14ac:dyDescent="0.25">
      <c r="A169" s="742"/>
      <c r="B169" s="12" t="s">
        <v>314</v>
      </c>
      <c r="C169" s="12" t="s">
        <v>520</v>
      </c>
      <c r="D169" s="121" t="s">
        <v>436</v>
      </c>
      <c r="E169" s="13" t="s">
        <v>437</v>
      </c>
      <c r="F169" s="13">
        <v>1210</v>
      </c>
      <c r="G169" s="247"/>
      <c r="H169" s="122" t="s">
        <v>370</v>
      </c>
      <c r="I169" s="538"/>
      <c r="J169" s="247"/>
      <c r="K169" s="247"/>
      <c r="L169" s="13" t="s">
        <v>130</v>
      </c>
      <c r="M169" s="247"/>
      <c r="N169" s="12" t="s">
        <v>130</v>
      </c>
      <c r="O169" s="14">
        <v>27661.02</v>
      </c>
      <c r="P169" s="124">
        <v>27661.02</v>
      </c>
      <c r="Q169" s="14" t="s">
        <v>320</v>
      </c>
      <c r="R169" s="14">
        <v>0</v>
      </c>
      <c r="S169" s="14">
        <v>0</v>
      </c>
      <c r="T169" s="14">
        <v>0</v>
      </c>
      <c r="U169" s="14">
        <v>0</v>
      </c>
      <c r="V169" s="777"/>
      <c r="W169" s="14" t="s">
        <v>114</v>
      </c>
      <c r="X169" s="14" t="s">
        <v>267</v>
      </c>
      <c r="Y169" s="13" t="s">
        <v>24</v>
      </c>
      <c r="Z169" s="13" t="s">
        <v>468</v>
      </c>
      <c r="AA169" s="767"/>
      <c r="AB169" s="18" t="s">
        <v>273</v>
      </c>
      <c r="AC169" s="708"/>
      <c r="AD169" s="662"/>
      <c r="AE169" s="701"/>
    </row>
    <row r="170" spans="1:31" ht="41.25" hidden="1" customHeight="1" x14ac:dyDescent="0.25">
      <c r="A170" s="742"/>
      <c r="B170" s="12" t="s">
        <v>314</v>
      </c>
      <c r="C170" s="12" t="s">
        <v>520</v>
      </c>
      <c r="D170" s="121" t="s">
        <v>438</v>
      </c>
      <c r="E170" s="13" t="s">
        <v>439</v>
      </c>
      <c r="F170" s="13">
        <v>1210</v>
      </c>
      <c r="G170" s="247"/>
      <c r="H170" s="122" t="s">
        <v>370</v>
      </c>
      <c r="I170" s="538"/>
      <c r="J170" s="247"/>
      <c r="K170" s="247"/>
      <c r="L170" s="13" t="s">
        <v>130</v>
      </c>
      <c r="M170" s="247"/>
      <c r="N170" s="12" t="s">
        <v>130</v>
      </c>
      <c r="O170" s="14">
        <v>103374.41</v>
      </c>
      <c r="P170" s="124">
        <v>103374.41</v>
      </c>
      <c r="Q170" s="14" t="s">
        <v>320</v>
      </c>
      <c r="R170" s="14">
        <v>0</v>
      </c>
      <c r="S170" s="14">
        <v>0</v>
      </c>
      <c r="T170" s="14">
        <v>0</v>
      </c>
      <c r="U170" s="14">
        <v>0</v>
      </c>
      <c r="V170" s="777"/>
      <c r="W170" s="14" t="s">
        <v>114</v>
      </c>
      <c r="X170" s="14" t="s">
        <v>267</v>
      </c>
      <c r="Y170" s="13" t="s">
        <v>24</v>
      </c>
      <c r="Z170" s="13" t="s">
        <v>468</v>
      </c>
      <c r="AA170" s="767"/>
      <c r="AB170" s="18" t="s">
        <v>273</v>
      </c>
      <c r="AC170" s="708"/>
      <c r="AD170" s="662"/>
      <c r="AE170" s="701"/>
    </row>
    <row r="171" spans="1:31" ht="39.75" hidden="1" customHeight="1" x14ac:dyDescent="0.25">
      <c r="A171" s="742"/>
      <c r="B171" s="12" t="s">
        <v>314</v>
      </c>
      <c r="C171" s="12" t="s">
        <v>520</v>
      </c>
      <c r="D171" s="121" t="s">
        <v>440</v>
      </c>
      <c r="E171" s="13" t="s">
        <v>441</v>
      </c>
      <c r="F171" s="13">
        <v>1210</v>
      </c>
      <c r="G171" s="247"/>
      <c r="H171" s="122" t="s">
        <v>370</v>
      </c>
      <c r="I171" s="538"/>
      <c r="J171" s="247"/>
      <c r="K171" s="247"/>
      <c r="L171" s="13" t="s">
        <v>130</v>
      </c>
      <c r="M171" s="247"/>
      <c r="N171" s="12" t="s">
        <v>130</v>
      </c>
      <c r="O171" s="14">
        <v>20745.759999999998</v>
      </c>
      <c r="P171" s="124">
        <v>20745.759999999998</v>
      </c>
      <c r="Q171" s="14" t="s">
        <v>320</v>
      </c>
      <c r="R171" s="14">
        <v>0</v>
      </c>
      <c r="S171" s="14">
        <v>0</v>
      </c>
      <c r="T171" s="14">
        <v>0</v>
      </c>
      <c r="U171" s="14">
        <v>0</v>
      </c>
      <c r="V171" s="777"/>
      <c r="W171" s="14" t="s">
        <v>114</v>
      </c>
      <c r="X171" s="14" t="s">
        <v>267</v>
      </c>
      <c r="Y171" s="13" t="s">
        <v>24</v>
      </c>
      <c r="Z171" s="13" t="s">
        <v>468</v>
      </c>
      <c r="AA171" s="767"/>
      <c r="AB171" s="18" t="s">
        <v>273</v>
      </c>
      <c r="AC171" s="708"/>
      <c r="AD171" s="662"/>
      <c r="AE171" s="701"/>
    </row>
    <row r="172" spans="1:31" ht="41.25" hidden="1" customHeight="1" x14ac:dyDescent="0.25">
      <c r="A172" s="742"/>
      <c r="B172" s="12" t="s">
        <v>314</v>
      </c>
      <c r="C172" s="12" t="s">
        <v>520</v>
      </c>
      <c r="D172" s="121" t="s">
        <v>442</v>
      </c>
      <c r="E172" s="13" t="s">
        <v>443</v>
      </c>
      <c r="F172" s="13">
        <v>1210</v>
      </c>
      <c r="G172" s="247"/>
      <c r="H172" s="122" t="s">
        <v>370</v>
      </c>
      <c r="I172" s="538"/>
      <c r="J172" s="247"/>
      <c r="K172" s="247"/>
      <c r="L172" s="13" t="s">
        <v>130</v>
      </c>
      <c r="M172" s="247"/>
      <c r="N172" s="12" t="s">
        <v>130</v>
      </c>
      <c r="O172" s="14">
        <v>72523.73</v>
      </c>
      <c r="P172" s="124">
        <v>72523.73</v>
      </c>
      <c r="Q172" s="14" t="s">
        <v>320</v>
      </c>
      <c r="R172" s="14">
        <v>0</v>
      </c>
      <c r="S172" s="14">
        <v>0</v>
      </c>
      <c r="T172" s="14">
        <v>0</v>
      </c>
      <c r="U172" s="14">
        <v>0</v>
      </c>
      <c r="V172" s="777"/>
      <c r="W172" s="14" t="s">
        <v>114</v>
      </c>
      <c r="X172" s="14" t="s">
        <v>267</v>
      </c>
      <c r="Y172" s="13" t="s">
        <v>24</v>
      </c>
      <c r="Z172" s="13" t="s">
        <v>468</v>
      </c>
      <c r="AA172" s="767"/>
      <c r="AB172" s="18" t="s">
        <v>273</v>
      </c>
      <c r="AC172" s="708"/>
      <c r="AD172" s="662"/>
      <c r="AE172" s="701"/>
    </row>
    <row r="173" spans="1:31" ht="27" hidden="1" customHeight="1" x14ac:dyDescent="0.25">
      <c r="A173" s="742"/>
      <c r="B173" s="12" t="s">
        <v>314</v>
      </c>
      <c r="C173" s="12" t="s">
        <v>520</v>
      </c>
      <c r="D173" s="121" t="s">
        <v>444</v>
      </c>
      <c r="E173" s="13" t="s">
        <v>445</v>
      </c>
      <c r="F173" s="13">
        <v>1210</v>
      </c>
      <c r="G173" s="247"/>
      <c r="H173" s="122" t="s">
        <v>370</v>
      </c>
      <c r="I173" s="538"/>
      <c r="J173" s="247"/>
      <c r="K173" s="247"/>
      <c r="L173" s="13" t="s">
        <v>130</v>
      </c>
      <c r="M173" s="247"/>
      <c r="N173" s="12" t="s">
        <v>130</v>
      </c>
      <c r="O173" s="14">
        <v>262511.69</v>
      </c>
      <c r="P173" s="124">
        <v>262511.69</v>
      </c>
      <c r="Q173" s="14" t="s">
        <v>320</v>
      </c>
      <c r="R173" s="14">
        <v>0</v>
      </c>
      <c r="S173" s="14">
        <v>0</v>
      </c>
      <c r="T173" s="14">
        <v>0</v>
      </c>
      <c r="U173" s="14">
        <v>0</v>
      </c>
      <c r="V173" s="777"/>
      <c r="W173" s="14" t="s">
        <v>114</v>
      </c>
      <c r="X173" s="14" t="s">
        <v>267</v>
      </c>
      <c r="Y173" s="13" t="s">
        <v>24</v>
      </c>
      <c r="Z173" s="13" t="s">
        <v>468</v>
      </c>
      <c r="AA173" s="767"/>
      <c r="AB173" s="18" t="s">
        <v>273</v>
      </c>
      <c r="AC173" s="708"/>
      <c r="AD173" s="662"/>
      <c r="AE173" s="701"/>
    </row>
    <row r="174" spans="1:31" ht="39.75" hidden="1" customHeight="1" x14ac:dyDescent="0.25">
      <c r="A174" s="742"/>
      <c r="B174" s="12" t="s">
        <v>314</v>
      </c>
      <c r="C174" s="12" t="s">
        <v>520</v>
      </c>
      <c r="D174" s="121" t="s">
        <v>446</v>
      </c>
      <c r="E174" s="13" t="s">
        <v>447</v>
      </c>
      <c r="F174" s="13">
        <v>1210</v>
      </c>
      <c r="G174" s="247"/>
      <c r="H174" s="122" t="s">
        <v>370</v>
      </c>
      <c r="I174" s="538"/>
      <c r="J174" s="247"/>
      <c r="K174" s="247"/>
      <c r="L174" s="13" t="s">
        <v>130</v>
      </c>
      <c r="M174" s="247"/>
      <c r="N174" s="12" t="s">
        <v>130</v>
      </c>
      <c r="O174" s="14">
        <v>71227.12</v>
      </c>
      <c r="P174" s="124">
        <v>71227.12</v>
      </c>
      <c r="Q174" s="14" t="s">
        <v>320</v>
      </c>
      <c r="R174" s="14">
        <v>0</v>
      </c>
      <c r="S174" s="14">
        <v>0</v>
      </c>
      <c r="T174" s="14">
        <v>0</v>
      </c>
      <c r="U174" s="14">
        <v>0</v>
      </c>
      <c r="V174" s="777"/>
      <c r="W174" s="14" t="s">
        <v>114</v>
      </c>
      <c r="X174" s="14" t="s">
        <v>267</v>
      </c>
      <c r="Y174" s="13" t="s">
        <v>24</v>
      </c>
      <c r="Z174" s="13" t="s">
        <v>468</v>
      </c>
      <c r="AA174" s="767"/>
      <c r="AB174" s="18" t="s">
        <v>273</v>
      </c>
      <c r="AC174" s="708"/>
      <c r="AD174" s="662"/>
      <c r="AE174" s="701"/>
    </row>
    <row r="175" spans="1:31" ht="38.25" hidden="1" customHeight="1" x14ac:dyDescent="0.25">
      <c r="A175" s="742"/>
      <c r="B175" s="12" t="s">
        <v>314</v>
      </c>
      <c r="C175" s="12" t="s">
        <v>520</v>
      </c>
      <c r="D175" s="121" t="s">
        <v>448</v>
      </c>
      <c r="E175" s="13" t="s">
        <v>449</v>
      </c>
      <c r="F175" s="13">
        <v>1210</v>
      </c>
      <c r="G175" s="247"/>
      <c r="H175" s="122" t="s">
        <v>450</v>
      </c>
      <c r="I175" s="538"/>
      <c r="J175" s="247"/>
      <c r="K175" s="247"/>
      <c r="L175" s="13" t="s">
        <v>130</v>
      </c>
      <c r="M175" s="247"/>
      <c r="N175" s="12" t="s">
        <v>130</v>
      </c>
      <c r="O175" s="14">
        <v>548777.29</v>
      </c>
      <c r="P175" s="124">
        <v>548777.29</v>
      </c>
      <c r="Q175" s="14" t="s">
        <v>320</v>
      </c>
      <c r="R175" s="14">
        <v>0</v>
      </c>
      <c r="S175" s="14">
        <v>0</v>
      </c>
      <c r="T175" s="14">
        <v>0</v>
      </c>
      <c r="U175" s="14">
        <v>0</v>
      </c>
      <c r="V175" s="777"/>
      <c r="W175" s="14" t="s">
        <v>114</v>
      </c>
      <c r="X175" s="14" t="s">
        <v>267</v>
      </c>
      <c r="Y175" s="13" t="s">
        <v>24</v>
      </c>
      <c r="Z175" s="13" t="s">
        <v>468</v>
      </c>
      <c r="AA175" s="767"/>
      <c r="AB175" s="18" t="s">
        <v>273</v>
      </c>
      <c r="AC175" s="708"/>
      <c r="AD175" s="662"/>
      <c r="AE175" s="701"/>
    </row>
    <row r="176" spans="1:31" ht="31.5" hidden="1" customHeight="1" x14ac:dyDescent="0.25">
      <c r="A176" s="742"/>
      <c r="B176" s="12" t="s">
        <v>314</v>
      </c>
      <c r="C176" s="12" t="s">
        <v>520</v>
      </c>
      <c r="D176" s="121" t="s">
        <v>451</v>
      </c>
      <c r="E176" s="13" t="s">
        <v>452</v>
      </c>
      <c r="F176" s="13">
        <v>1210</v>
      </c>
      <c r="G176" s="247"/>
      <c r="H176" s="122" t="s">
        <v>130</v>
      </c>
      <c r="I176" s="538"/>
      <c r="J176" s="247"/>
      <c r="K176" s="247"/>
      <c r="L176" s="13" t="s">
        <v>130</v>
      </c>
      <c r="M176" s="247"/>
      <c r="N176" s="12" t="s">
        <v>130</v>
      </c>
      <c r="O176" s="14">
        <v>172881.36</v>
      </c>
      <c r="P176" s="124">
        <v>172881.36</v>
      </c>
      <c r="Q176" s="14" t="s">
        <v>320</v>
      </c>
      <c r="R176" s="14">
        <v>0</v>
      </c>
      <c r="S176" s="14">
        <v>0</v>
      </c>
      <c r="T176" s="14">
        <v>0</v>
      </c>
      <c r="U176" s="14">
        <v>0</v>
      </c>
      <c r="V176" s="777"/>
      <c r="W176" s="14" t="s">
        <v>114</v>
      </c>
      <c r="X176" s="14" t="s">
        <v>267</v>
      </c>
      <c r="Y176" s="13" t="s">
        <v>24</v>
      </c>
      <c r="Z176" s="13" t="s">
        <v>468</v>
      </c>
      <c r="AA176" s="767"/>
      <c r="AB176" s="18" t="s">
        <v>273</v>
      </c>
      <c r="AC176" s="708"/>
      <c r="AD176" s="662"/>
      <c r="AE176" s="701"/>
    </row>
    <row r="177" spans="1:31" ht="28.5" hidden="1" customHeight="1" x14ac:dyDescent="0.25">
      <c r="A177" s="742"/>
      <c r="B177" s="12" t="s">
        <v>314</v>
      </c>
      <c r="C177" s="12" t="s">
        <v>520</v>
      </c>
      <c r="D177" s="121" t="s">
        <v>453</v>
      </c>
      <c r="E177" s="13" t="s">
        <v>454</v>
      </c>
      <c r="F177" s="13">
        <v>1210</v>
      </c>
      <c r="G177" s="247"/>
      <c r="H177" s="122" t="s">
        <v>370</v>
      </c>
      <c r="I177" s="538"/>
      <c r="J177" s="247"/>
      <c r="K177" s="247"/>
      <c r="L177" s="13" t="s">
        <v>130</v>
      </c>
      <c r="M177" s="247"/>
      <c r="N177" s="12" t="s">
        <v>130</v>
      </c>
      <c r="O177" s="14">
        <v>27661.02</v>
      </c>
      <c r="P177" s="124">
        <v>27661.02</v>
      </c>
      <c r="Q177" s="14" t="s">
        <v>320</v>
      </c>
      <c r="R177" s="14">
        <v>0</v>
      </c>
      <c r="S177" s="14">
        <v>0</v>
      </c>
      <c r="T177" s="14">
        <v>0</v>
      </c>
      <c r="U177" s="14">
        <v>0</v>
      </c>
      <c r="V177" s="777"/>
      <c r="W177" s="14" t="s">
        <v>114</v>
      </c>
      <c r="X177" s="14" t="s">
        <v>267</v>
      </c>
      <c r="Y177" s="13" t="s">
        <v>24</v>
      </c>
      <c r="Z177" s="13" t="s">
        <v>468</v>
      </c>
      <c r="AA177" s="767"/>
      <c r="AB177" s="18" t="s">
        <v>273</v>
      </c>
      <c r="AC177" s="708"/>
      <c r="AD177" s="662"/>
      <c r="AE177" s="701"/>
    </row>
    <row r="178" spans="1:31" ht="23.25" hidden="1" customHeight="1" x14ac:dyDescent="0.25">
      <c r="A178" s="742"/>
      <c r="B178" s="12" t="s">
        <v>314</v>
      </c>
      <c r="C178" s="12" t="s">
        <v>520</v>
      </c>
      <c r="D178" s="121" t="s">
        <v>455</v>
      </c>
      <c r="E178" s="13" t="s">
        <v>456</v>
      </c>
      <c r="F178" s="13">
        <v>1210</v>
      </c>
      <c r="G178" s="247"/>
      <c r="H178" s="122" t="s">
        <v>370</v>
      </c>
      <c r="I178" s="538"/>
      <c r="J178" s="247"/>
      <c r="K178" s="247"/>
      <c r="L178" s="13" t="s">
        <v>130</v>
      </c>
      <c r="M178" s="247"/>
      <c r="N178" s="12" t="s">
        <v>130</v>
      </c>
      <c r="O178" s="14">
        <v>122019.66</v>
      </c>
      <c r="P178" s="124">
        <v>122019.66</v>
      </c>
      <c r="Q178" s="14" t="s">
        <v>320</v>
      </c>
      <c r="R178" s="14">
        <v>0</v>
      </c>
      <c r="S178" s="14">
        <v>0</v>
      </c>
      <c r="T178" s="14">
        <v>0</v>
      </c>
      <c r="U178" s="14">
        <v>0</v>
      </c>
      <c r="V178" s="777"/>
      <c r="W178" s="14" t="s">
        <v>114</v>
      </c>
      <c r="X178" s="14" t="s">
        <v>267</v>
      </c>
      <c r="Y178" s="13" t="s">
        <v>24</v>
      </c>
      <c r="Z178" s="13" t="s">
        <v>468</v>
      </c>
      <c r="AA178" s="767"/>
      <c r="AB178" s="18" t="s">
        <v>273</v>
      </c>
      <c r="AC178" s="708"/>
      <c r="AD178" s="662"/>
      <c r="AE178" s="701"/>
    </row>
    <row r="179" spans="1:31" ht="40.5" hidden="1" customHeight="1" thickBot="1" x14ac:dyDescent="0.3">
      <c r="A179" s="743"/>
      <c r="B179" s="532" t="s">
        <v>314</v>
      </c>
      <c r="C179" s="532" t="s">
        <v>520</v>
      </c>
      <c r="D179" s="375" t="s">
        <v>457</v>
      </c>
      <c r="E179" s="258" t="s">
        <v>458</v>
      </c>
      <c r="F179" s="258">
        <v>1210</v>
      </c>
      <c r="G179" s="426"/>
      <c r="H179" s="533" t="s">
        <v>370</v>
      </c>
      <c r="I179" s="539"/>
      <c r="J179" s="426"/>
      <c r="K179" s="426"/>
      <c r="L179" s="258" t="s">
        <v>130</v>
      </c>
      <c r="M179" s="426"/>
      <c r="N179" s="532" t="s">
        <v>130</v>
      </c>
      <c r="O179" s="377">
        <v>16596.61</v>
      </c>
      <c r="P179" s="534">
        <v>16596.61</v>
      </c>
      <c r="Q179" s="377" t="s">
        <v>320</v>
      </c>
      <c r="R179" s="377">
        <v>0</v>
      </c>
      <c r="S179" s="377">
        <v>0</v>
      </c>
      <c r="T179" s="377">
        <v>0</v>
      </c>
      <c r="U179" s="377">
        <v>0</v>
      </c>
      <c r="V179" s="778"/>
      <c r="W179" s="377" t="s">
        <v>114</v>
      </c>
      <c r="X179" s="377" t="s">
        <v>267</v>
      </c>
      <c r="Y179" s="258" t="s">
        <v>24</v>
      </c>
      <c r="Z179" s="258" t="s">
        <v>468</v>
      </c>
      <c r="AA179" s="756"/>
      <c r="AB179" s="378" t="s">
        <v>273</v>
      </c>
      <c r="AC179" s="709"/>
      <c r="AD179" s="665"/>
      <c r="AE179" s="702"/>
    </row>
    <row r="180" spans="1:31" s="114" customFormat="1" ht="20.25" hidden="1" customHeight="1" thickBot="1" x14ac:dyDescent="0.3">
      <c r="A180" s="446" t="s">
        <v>931</v>
      </c>
      <c r="B180" s="447"/>
      <c r="C180" s="448"/>
      <c r="D180" s="449"/>
      <c r="E180" s="429"/>
      <c r="F180" s="429"/>
      <c r="G180" s="430"/>
      <c r="H180" s="431"/>
      <c r="I180" s="432"/>
      <c r="J180" s="429"/>
      <c r="K180" s="429"/>
      <c r="L180" s="429"/>
      <c r="M180" s="429"/>
      <c r="N180" s="429"/>
      <c r="O180" s="433"/>
      <c r="P180" s="434"/>
      <c r="Q180" s="433"/>
      <c r="R180" s="433"/>
      <c r="S180" s="433"/>
      <c r="T180" s="433"/>
      <c r="U180" s="433"/>
      <c r="V180" s="433"/>
      <c r="W180" s="433"/>
      <c r="X180" s="433"/>
      <c r="Y180" s="429"/>
      <c r="Z180" s="429"/>
      <c r="AA180" s="429"/>
      <c r="AB180" s="429"/>
      <c r="AC180" s="435"/>
      <c r="AD180" s="661"/>
      <c r="AE180" s="686"/>
    </row>
    <row r="181" spans="1:31" s="114" customFormat="1" ht="120.75" hidden="1" customHeight="1" x14ac:dyDescent="0.25">
      <c r="A181" s="418" t="s">
        <v>311</v>
      </c>
      <c r="B181" s="239" t="s">
        <v>87</v>
      </c>
      <c r="C181" s="239" t="s">
        <v>492</v>
      </c>
      <c r="D181" s="128" t="s">
        <v>535</v>
      </c>
      <c r="E181" s="239" t="s">
        <v>536</v>
      </c>
      <c r="F181" s="233">
        <v>11502</v>
      </c>
      <c r="G181" s="128" t="s">
        <v>537</v>
      </c>
      <c r="H181" s="233" t="s">
        <v>538</v>
      </c>
      <c r="I181" s="445">
        <v>7.0000000000000007E-2</v>
      </c>
      <c r="J181" s="233" t="s">
        <v>539</v>
      </c>
      <c r="K181" s="233" t="s">
        <v>1014</v>
      </c>
      <c r="L181" s="233" t="s">
        <v>540</v>
      </c>
      <c r="M181" s="233" t="s">
        <v>541</v>
      </c>
      <c r="N181" s="69" t="s">
        <v>130</v>
      </c>
      <c r="O181" s="595">
        <v>32522.58</v>
      </c>
      <c r="P181" s="129">
        <v>30199.56</v>
      </c>
      <c r="Q181" s="264" t="s">
        <v>542</v>
      </c>
      <c r="R181" s="264" t="s">
        <v>130</v>
      </c>
      <c r="S181" s="264" t="s">
        <v>130</v>
      </c>
      <c r="T181" s="264" t="s">
        <v>543</v>
      </c>
      <c r="U181" s="264" t="s">
        <v>544</v>
      </c>
      <c r="V181" s="322" t="s">
        <v>619</v>
      </c>
      <c r="W181" s="70" t="s">
        <v>84</v>
      </c>
      <c r="X181" s="233" t="s">
        <v>130</v>
      </c>
      <c r="Y181" s="233" t="s">
        <v>545</v>
      </c>
      <c r="Z181" s="233" t="s">
        <v>130</v>
      </c>
      <c r="AA181" s="233">
        <v>2020</v>
      </c>
      <c r="AB181" s="255" t="s">
        <v>546</v>
      </c>
      <c r="AC181" s="195" t="s">
        <v>1037</v>
      </c>
      <c r="AD181" s="662"/>
      <c r="AE181" s="700" t="s">
        <v>1111</v>
      </c>
    </row>
    <row r="182" spans="1:31" ht="90.75" hidden="1" customHeight="1" thickBot="1" x14ac:dyDescent="0.3">
      <c r="A182" s="88" t="s">
        <v>312</v>
      </c>
      <c r="B182" s="234" t="s">
        <v>87</v>
      </c>
      <c r="C182" s="234" t="s">
        <v>492</v>
      </c>
      <c r="D182" s="121" t="s">
        <v>547</v>
      </c>
      <c r="E182" s="234" t="s">
        <v>548</v>
      </c>
      <c r="F182" s="207">
        <v>11502</v>
      </c>
      <c r="G182" s="121" t="s">
        <v>549</v>
      </c>
      <c r="H182" s="207" t="s">
        <v>550</v>
      </c>
      <c r="I182" s="404">
        <v>0.95</v>
      </c>
      <c r="J182" s="207" t="s">
        <v>551</v>
      </c>
      <c r="K182" s="207" t="s">
        <v>1015</v>
      </c>
      <c r="L182" s="207" t="s">
        <v>540</v>
      </c>
      <c r="M182" s="207" t="s">
        <v>541</v>
      </c>
      <c r="N182" s="12" t="s">
        <v>130</v>
      </c>
      <c r="O182" s="211">
        <v>210309.89</v>
      </c>
      <c r="P182" s="120">
        <v>10343.290000000001</v>
      </c>
      <c r="Q182" s="211" t="s">
        <v>542</v>
      </c>
      <c r="R182" s="211"/>
      <c r="S182" s="211" t="s">
        <v>552</v>
      </c>
      <c r="T182" s="211" t="s">
        <v>553</v>
      </c>
      <c r="U182" s="211" t="s">
        <v>554</v>
      </c>
      <c r="V182" s="324" t="s">
        <v>619</v>
      </c>
      <c r="W182" s="14" t="s">
        <v>84</v>
      </c>
      <c r="X182" s="207" t="s">
        <v>130</v>
      </c>
      <c r="Y182" s="207" t="s">
        <v>545</v>
      </c>
      <c r="Z182" s="207" t="s">
        <v>130</v>
      </c>
      <c r="AA182" s="207">
        <v>2020</v>
      </c>
      <c r="AB182" s="358" t="s">
        <v>546</v>
      </c>
      <c r="AC182" s="196" t="s">
        <v>1037</v>
      </c>
      <c r="AD182" s="662"/>
      <c r="AE182" s="701"/>
    </row>
    <row r="183" spans="1:31" ht="211.5" hidden="1" customHeight="1" thickBot="1" x14ac:dyDescent="0.3">
      <c r="A183" s="450" t="s">
        <v>591</v>
      </c>
      <c r="B183" s="283" t="s">
        <v>87</v>
      </c>
      <c r="C183" s="283" t="s">
        <v>740</v>
      </c>
      <c r="D183" s="405" t="s">
        <v>741</v>
      </c>
      <c r="E183" s="80" t="s">
        <v>742</v>
      </c>
      <c r="F183" s="406"/>
      <c r="G183" s="80" t="s">
        <v>743</v>
      </c>
      <c r="H183" s="283" t="s">
        <v>744</v>
      </c>
      <c r="I183" s="246" t="s">
        <v>745</v>
      </c>
      <c r="J183" s="250" t="s">
        <v>746</v>
      </c>
      <c r="K183" s="16" t="s">
        <v>130</v>
      </c>
      <c r="L183" s="80" t="s">
        <v>748</v>
      </c>
      <c r="M183" s="80" t="s">
        <v>749</v>
      </c>
      <c r="N183" s="16" t="s">
        <v>130</v>
      </c>
      <c r="O183" s="265">
        <v>110630.51</v>
      </c>
      <c r="P183" s="269">
        <v>110630.51</v>
      </c>
      <c r="Q183" s="326" t="s">
        <v>747</v>
      </c>
      <c r="R183" s="326" t="s">
        <v>747</v>
      </c>
      <c r="S183" s="326" t="s">
        <v>747</v>
      </c>
      <c r="T183" s="326" t="s">
        <v>747</v>
      </c>
      <c r="U183" s="326" t="s">
        <v>747</v>
      </c>
      <c r="V183" s="407" t="s">
        <v>619</v>
      </c>
      <c r="W183" s="326" t="s">
        <v>84</v>
      </c>
      <c r="X183" s="326" t="s">
        <v>85</v>
      </c>
      <c r="Y183" s="408" t="s">
        <v>750</v>
      </c>
      <c r="Z183" s="80" t="s">
        <v>313</v>
      </c>
      <c r="AA183" s="80">
        <v>2019</v>
      </c>
      <c r="AB183" s="409" t="s">
        <v>751</v>
      </c>
      <c r="AC183" s="623" t="s">
        <v>1048</v>
      </c>
      <c r="AD183" s="662"/>
      <c r="AE183" s="702"/>
    </row>
    <row r="184" spans="1:31" s="114" customFormat="1" ht="21" hidden="1" customHeight="1" thickBot="1" x14ac:dyDescent="0.3">
      <c r="A184" s="446" t="s">
        <v>932</v>
      </c>
      <c r="B184" s="447"/>
      <c r="C184" s="448"/>
      <c r="D184" s="449"/>
      <c r="E184" s="429"/>
      <c r="F184" s="429"/>
      <c r="G184" s="430"/>
      <c r="H184" s="431"/>
      <c r="I184" s="432"/>
      <c r="J184" s="429"/>
      <c r="K184" s="429"/>
      <c r="L184" s="429"/>
      <c r="M184" s="429"/>
      <c r="N184" s="429"/>
      <c r="O184" s="433"/>
      <c r="P184" s="434"/>
      <c r="Q184" s="433"/>
      <c r="R184" s="433"/>
      <c r="S184" s="433"/>
      <c r="T184" s="433"/>
      <c r="U184" s="433"/>
      <c r="V184" s="433"/>
      <c r="W184" s="433"/>
      <c r="X184" s="433"/>
      <c r="Y184" s="429"/>
      <c r="Z184" s="429"/>
      <c r="AA184" s="429"/>
      <c r="AB184" s="429"/>
      <c r="AC184" s="435"/>
      <c r="AD184" s="662"/>
      <c r="AE184" s="686"/>
    </row>
    <row r="185" spans="1:31" s="118" customFormat="1" ht="75.75" hidden="1" customHeight="1" thickBot="1" x14ac:dyDescent="0.3">
      <c r="A185" s="86" t="s">
        <v>592</v>
      </c>
      <c r="B185" s="343" t="s">
        <v>571</v>
      </c>
      <c r="C185" s="2" t="s">
        <v>492</v>
      </c>
      <c r="D185" s="475" t="s">
        <v>1017</v>
      </c>
      <c r="E185" s="410" t="s">
        <v>572</v>
      </c>
      <c r="F185" s="411"/>
      <c r="G185" s="412" t="s">
        <v>573</v>
      </c>
      <c r="H185" s="412" t="s">
        <v>1018</v>
      </c>
      <c r="I185" s="247" t="s">
        <v>1016</v>
      </c>
      <c r="J185" s="247" t="s">
        <v>574</v>
      </c>
      <c r="K185" s="541" t="s">
        <v>1019</v>
      </c>
      <c r="L185" s="411"/>
      <c r="M185" s="411"/>
      <c r="N185" s="343" t="s">
        <v>130</v>
      </c>
      <c r="O185" s="596">
        <v>304397.51</v>
      </c>
      <c r="P185" s="414">
        <v>126832.01</v>
      </c>
      <c r="Q185" s="413" t="s">
        <v>575</v>
      </c>
      <c r="R185" s="413">
        <v>-30439.8</v>
      </c>
      <c r="S185" s="413">
        <v>-30439.8</v>
      </c>
      <c r="T185" s="413">
        <f>43357.73-30439.8</f>
        <v>12917.930000000004</v>
      </c>
      <c r="U185" s="413">
        <f>21678.86-15219.9</f>
        <v>6458.9600000000009</v>
      </c>
      <c r="V185" s="320" t="s">
        <v>619</v>
      </c>
      <c r="W185" s="413" t="s">
        <v>114</v>
      </c>
      <c r="X185" s="309" t="s">
        <v>85</v>
      </c>
      <c r="Y185" s="247" t="s">
        <v>24</v>
      </c>
      <c r="Z185" s="81" t="s">
        <v>313</v>
      </c>
      <c r="AA185" s="81">
        <v>2020</v>
      </c>
      <c r="AB185" s="415" t="s">
        <v>576</v>
      </c>
      <c r="AC185" s="623" t="s">
        <v>1048</v>
      </c>
      <c r="AD185" s="662"/>
      <c r="AE185" s="682" t="s">
        <v>571</v>
      </c>
    </row>
    <row r="186" spans="1:31" s="114" customFormat="1" ht="24.75" hidden="1" customHeight="1" thickBot="1" x14ac:dyDescent="0.3">
      <c r="A186" s="446" t="s">
        <v>933</v>
      </c>
      <c r="B186" s="447"/>
      <c r="C186" s="448"/>
      <c r="D186" s="449"/>
      <c r="E186" s="429"/>
      <c r="F186" s="429"/>
      <c r="G186" s="430"/>
      <c r="H186" s="431"/>
      <c r="I186" s="432"/>
      <c r="J186" s="429"/>
      <c r="K186" s="429"/>
      <c r="L186" s="429"/>
      <c r="M186" s="429"/>
      <c r="N186" s="429"/>
      <c r="O186" s="433"/>
      <c r="P186" s="434"/>
      <c r="Q186" s="433"/>
      <c r="R186" s="433"/>
      <c r="S186" s="433"/>
      <c r="T186" s="433"/>
      <c r="U186" s="433"/>
      <c r="V186" s="433"/>
      <c r="W186" s="433"/>
      <c r="X186" s="433"/>
      <c r="Y186" s="429"/>
      <c r="Z186" s="429"/>
      <c r="AA186" s="429"/>
      <c r="AB186" s="429"/>
      <c r="AC186" s="435"/>
      <c r="AD186" s="663"/>
      <c r="AE186" s="686"/>
    </row>
    <row r="187" spans="1:31" s="118" customFormat="1" ht="148.5" hidden="1" customHeight="1" thickBot="1" x14ac:dyDescent="0.3">
      <c r="A187" s="76" t="s">
        <v>593</v>
      </c>
      <c r="B187" s="451" t="s">
        <v>577</v>
      </c>
      <c r="C187" s="203" t="s">
        <v>492</v>
      </c>
      <c r="D187" s="422" t="s">
        <v>766</v>
      </c>
      <c r="E187" s="452" t="s">
        <v>767</v>
      </c>
      <c r="F187" s="423"/>
      <c r="G187" s="453" t="s">
        <v>768</v>
      </c>
      <c r="H187" s="454" t="s">
        <v>769</v>
      </c>
      <c r="I187" s="454" t="s">
        <v>582</v>
      </c>
      <c r="J187" s="455" t="s">
        <v>770</v>
      </c>
      <c r="K187" s="505" t="s">
        <v>130</v>
      </c>
      <c r="L187" s="456" t="s">
        <v>771</v>
      </c>
      <c r="M187" s="452" t="s">
        <v>586</v>
      </c>
      <c r="N187" s="69" t="s">
        <v>130</v>
      </c>
      <c r="O187" s="457">
        <v>123328.13</v>
      </c>
      <c r="P187" s="458">
        <v>65518.879999999997</v>
      </c>
      <c r="Q187" s="459" t="s">
        <v>114</v>
      </c>
      <c r="R187" s="457">
        <v>-14763.81</v>
      </c>
      <c r="S187" s="457">
        <v>-16076.32</v>
      </c>
      <c r="T187" s="457">
        <v>-19187.810000000001</v>
      </c>
      <c r="U187" s="457">
        <v>-7143.79</v>
      </c>
      <c r="V187" s="460" t="s">
        <v>619</v>
      </c>
      <c r="W187" s="425" t="s">
        <v>84</v>
      </c>
      <c r="X187" s="204" t="s">
        <v>85</v>
      </c>
      <c r="Y187" s="82" t="s">
        <v>24</v>
      </c>
      <c r="Z187" s="82" t="s">
        <v>313</v>
      </c>
      <c r="AA187" s="82">
        <v>2020</v>
      </c>
      <c r="AB187" s="461"/>
      <c r="AC187" s="623" t="s">
        <v>1048</v>
      </c>
      <c r="AD187" s="113"/>
      <c r="AE187" s="700" t="s">
        <v>577</v>
      </c>
    </row>
    <row r="188" spans="1:31" s="118" customFormat="1" ht="148.5" hidden="1" customHeight="1" thickBot="1" x14ac:dyDescent="0.3">
      <c r="A188" s="626" t="s">
        <v>594</v>
      </c>
      <c r="B188" s="462" t="s">
        <v>577</v>
      </c>
      <c r="C188" s="463" t="s">
        <v>492</v>
      </c>
      <c r="D188" s="437" t="s">
        <v>578</v>
      </c>
      <c r="E188" s="464" t="s">
        <v>579</v>
      </c>
      <c r="F188" s="465"/>
      <c r="G188" s="466" t="s">
        <v>580</v>
      </c>
      <c r="H188" s="467" t="s">
        <v>581</v>
      </c>
      <c r="I188" s="467" t="s">
        <v>582</v>
      </c>
      <c r="J188" s="468" t="s">
        <v>583</v>
      </c>
      <c r="K188" s="462" t="s">
        <v>584</v>
      </c>
      <c r="L188" s="469" t="s">
        <v>585</v>
      </c>
      <c r="M188" s="464" t="s">
        <v>586</v>
      </c>
      <c r="N188" s="16" t="s">
        <v>130</v>
      </c>
      <c r="O188" s="470">
        <v>1805000</v>
      </c>
      <c r="P188" s="471">
        <v>0</v>
      </c>
      <c r="Q188" s="472" t="s">
        <v>114</v>
      </c>
      <c r="R188" s="470">
        <v>-101515.34</v>
      </c>
      <c r="S188" s="470">
        <v>-105705.23</v>
      </c>
      <c r="T188" s="470">
        <v>-111210.71</v>
      </c>
      <c r="U188" s="470">
        <v>-62670.27</v>
      </c>
      <c r="V188" s="473" t="s">
        <v>905</v>
      </c>
      <c r="W188" s="440" t="s">
        <v>84</v>
      </c>
      <c r="X188" s="337" t="s">
        <v>85</v>
      </c>
      <c r="Y188" s="629" t="s">
        <v>24</v>
      </c>
      <c r="Z188" s="629" t="s">
        <v>313</v>
      </c>
      <c r="AA188" s="629">
        <v>2020</v>
      </c>
      <c r="AB188" s="474" t="s">
        <v>587</v>
      </c>
      <c r="AC188" s="623" t="s">
        <v>1048</v>
      </c>
      <c r="AD188" s="113"/>
      <c r="AE188" s="701"/>
    </row>
    <row r="189" spans="1:31" s="118" customFormat="1" ht="274.5" hidden="1" customHeight="1" thickBot="1" x14ac:dyDescent="0.3">
      <c r="A189" s="633" t="s">
        <v>595</v>
      </c>
      <c r="B189" s="503" t="s">
        <v>577</v>
      </c>
      <c r="C189" s="636" t="s">
        <v>492</v>
      </c>
      <c r="D189" s="637" t="s">
        <v>1031</v>
      </c>
      <c r="E189" s="638">
        <v>2995</v>
      </c>
      <c r="F189" s="639"/>
      <c r="G189" s="640" t="s">
        <v>1055</v>
      </c>
      <c r="H189" s="641" t="s">
        <v>1056</v>
      </c>
      <c r="I189" s="641" t="s">
        <v>1051</v>
      </c>
      <c r="J189" s="638" t="s">
        <v>1052</v>
      </c>
      <c r="K189" s="505" t="s">
        <v>130</v>
      </c>
      <c r="L189" s="505" t="s">
        <v>130</v>
      </c>
      <c r="M189" s="638" t="s">
        <v>1057</v>
      </c>
      <c r="N189" s="16" t="s">
        <v>114</v>
      </c>
      <c r="O189" s="642">
        <v>318112.48</v>
      </c>
      <c r="P189" s="642">
        <v>0</v>
      </c>
      <c r="Q189" s="642" t="s">
        <v>266</v>
      </c>
      <c r="R189" s="642"/>
      <c r="S189" s="642">
        <v>53716.92</v>
      </c>
      <c r="T189" s="642">
        <v>0</v>
      </c>
      <c r="U189" s="642">
        <v>0</v>
      </c>
      <c r="V189" s="643"/>
      <c r="W189" s="440" t="s">
        <v>84</v>
      </c>
      <c r="X189" s="440" t="s">
        <v>267</v>
      </c>
      <c r="Y189" s="635" t="s">
        <v>24</v>
      </c>
      <c r="Z189" s="635" t="s">
        <v>1053</v>
      </c>
      <c r="AA189" s="635" t="s">
        <v>1054</v>
      </c>
      <c r="AB189" s="632" t="s">
        <v>587</v>
      </c>
      <c r="AC189" s="156" t="s">
        <v>1095</v>
      </c>
      <c r="AD189" s="113"/>
      <c r="AE189" s="702"/>
    </row>
    <row r="190" spans="1:31" s="118" customFormat="1" ht="20.25" customHeight="1" thickBot="1" x14ac:dyDescent="0.3">
      <c r="A190" s="593" t="s">
        <v>934</v>
      </c>
      <c r="B190" s="447"/>
      <c r="C190" s="448"/>
      <c r="D190" s="449"/>
      <c r="E190" s="429"/>
      <c r="F190" s="429"/>
      <c r="G190" s="430"/>
      <c r="H190" s="431"/>
      <c r="I190" s="432"/>
      <c r="J190" s="429"/>
      <c r="K190" s="429"/>
      <c r="L190" s="429"/>
      <c r="M190" s="429"/>
      <c r="N190" s="429"/>
      <c r="O190" s="433"/>
      <c r="P190" s="434"/>
      <c r="Q190" s="433"/>
      <c r="R190" s="433"/>
      <c r="S190" s="433"/>
      <c r="T190" s="433"/>
      <c r="U190" s="433"/>
      <c r="V190" s="433"/>
      <c r="W190" s="433"/>
      <c r="X190" s="433"/>
      <c r="Y190" s="429"/>
      <c r="Z190" s="429"/>
      <c r="AA190" s="429"/>
      <c r="AB190" s="429"/>
      <c r="AC190" s="435"/>
      <c r="AD190" s="663"/>
      <c r="AE190" s="686"/>
    </row>
    <row r="191" spans="1:31" ht="69" customHeight="1" x14ac:dyDescent="0.25">
      <c r="A191" s="768" t="s">
        <v>596</v>
      </c>
      <c r="B191" s="367" t="s">
        <v>166</v>
      </c>
      <c r="C191" s="367" t="s">
        <v>521</v>
      </c>
      <c r="D191" s="368" t="s">
        <v>129</v>
      </c>
      <c r="E191" s="133" t="s">
        <v>130</v>
      </c>
      <c r="F191" s="133" t="s">
        <v>200</v>
      </c>
      <c r="G191" s="369" t="s">
        <v>812</v>
      </c>
      <c r="H191" s="368" t="s">
        <v>167</v>
      </c>
      <c r="I191" s="502" t="s">
        <v>482</v>
      </c>
      <c r="J191" s="487" t="s">
        <v>130</v>
      </c>
      <c r="K191" s="84" t="s">
        <v>21</v>
      </c>
      <c r="L191" s="133" t="s">
        <v>21</v>
      </c>
      <c r="M191" s="84" t="s">
        <v>197</v>
      </c>
      <c r="N191" s="488" t="s">
        <v>130</v>
      </c>
      <c r="O191" s="139">
        <v>1648983</v>
      </c>
      <c r="P191" s="371">
        <f>206433.66*8</f>
        <v>1651469.28</v>
      </c>
      <c r="Q191" s="139" t="s">
        <v>25</v>
      </c>
      <c r="R191" s="139">
        <v>0</v>
      </c>
      <c r="S191" s="139">
        <v>-236820</v>
      </c>
      <c r="T191" s="139">
        <v>-212171</v>
      </c>
      <c r="U191" s="139">
        <v>-113235</v>
      </c>
      <c r="V191" s="139" t="s">
        <v>815</v>
      </c>
      <c r="W191" s="372" t="s">
        <v>114</v>
      </c>
      <c r="X191" s="138" t="s">
        <v>85</v>
      </c>
      <c r="Y191" s="133" t="s">
        <v>24</v>
      </c>
      <c r="Z191" s="133" t="s">
        <v>313</v>
      </c>
      <c r="AA191" s="84">
        <v>2019</v>
      </c>
      <c r="AB191" s="416" t="s">
        <v>469</v>
      </c>
      <c r="AC191" s="299" t="s">
        <v>772</v>
      </c>
      <c r="AD191" s="664"/>
      <c r="AE191" s="700" t="s">
        <v>166</v>
      </c>
    </row>
    <row r="192" spans="1:31" ht="61.5" customHeight="1" x14ac:dyDescent="0.25">
      <c r="A192" s="769"/>
      <c r="B192" s="234" t="s">
        <v>166</v>
      </c>
      <c r="C192" s="234" t="s">
        <v>521</v>
      </c>
      <c r="D192" s="121" t="s">
        <v>131</v>
      </c>
      <c r="E192" s="207" t="s">
        <v>130</v>
      </c>
      <c r="F192" s="207" t="s">
        <v>200</v>
      </c>
      <c r="G192" s="401"/>
      <c r="H192" s="121" t="s">
        <v>168</v>
      </c>
      <c r="I192" s="500"/>
      <c r="J192" s="247"/>
      <c r="K192" s="81"/>
      <c r="L192" s="207" t="s">
        <v>21</v>
      </c>
      <c r="M192" s="81"/>
      <c r="N192" s="491"/>
      <c r="O192" s="211">
        <v>1535251</v>
      </c>
      <c r="P192" s="120">
        <f>1543353.6</f>
        <v>1543353.6</v>
      </c>
      <c r="Q192" s="211" t="s">
        <v>25</v>
      </c>
      <c r="R192" s="211">
        <v>0</v>
      </c>
      <c r="S192" s="211">
        <v>-326353</v>
      </c>
      <c r="T192" s="211">
        <v>-265214</v>
      </c>
      <c r="U192" s="211">
        <v>-141544</v>
      </c>
      <c r="V192" s="211" t="s">
        <v>816</v>
      </c>
      <c r="W192" s="14" t="s">
        <v>114</v>
      </c>
      <c r="X192" s="210" t="s">
        <v>85</v>
      </c>
      <c r="Y192" s="207" t="s">
        <v>24</v>
      </c>
      <c r="Z192" s="207" t="s">
        <v>313</v>
      </c>
      <c r="AA192" s="81"/>
      <c r="AB192" s="358" t="s">
        <v>469</v>
      </c>
      <c r="AC192" s="196" t="s">
        <v>772</v>
      </c>
      <c r="AD192" s="662"/>
      <c r="AE192" s="701"/>
    </row>
    <row r="193" spans="1:31" ht="54.75" customHeight="1" x14ac:dyDescent="0.25">
      <c r="A193" s="769"/>
      <c r="B193" s="234" t="s">
        <v>166</v>
      </c>
      <c r="C193" s="234" t="s">
        <v>521</v>
      </c>
      <c r="D193" s="121" t="s">
        <v>132</v>
      </c>
      <c r="E193" s="207" t="s">
        <v>130</v>
      </c>
      <c r="F193" s="207" t="s">
        <v>200</v>
      </c>
      <c r="G193" s="401"/>
      <c r="H193" s="121" t="s">
        <v>169</v>
      </c>
      <c r="I193" s="500"/>
      <c r="J193" s="247"/>
      <c r="K193" s="81"/>
      <c r="L193" s="207" t="s">
        <v>21</v>
      </c>
      <c r="M193" s="81"/>
      <c r="N193" s="491"/>
      <c r="O193" s="211">
        <v>2047783</v>
      </c>
      <c r="P193" s="120">
        <f>256801.37*8</f>
        <v>2054410.96</v>
      </c>
      <c r="Q193" s="211" t="s">
        <v>25</v>
      </c>
      <c r="R193" s="211">
        <v>0</v>
      </c>
      <c r="S193" s="211">
        <v>-261244</v>
      </c>
      <c r="T193" s="211">
        <v>-212171</v>
      </c>
      <c r="U193" s="211">
        <v>-113235</v>
      </c>
      <c r="V193" s="211" t="s">
        <v>817</v>
      </c>
      <c r="W193" s="14" t="s">
        <v>114</v>
      </c>
      <c r="X193" s="210" t="s">
        <v>85</v>
      </c>
      <c r="Y193" s="207" t="s">
        <v>24</v>
      </c>
      <c r="Z193" s="207" t="s">
        <v>313</v>
      </c>
      <c r="AA193" s="81"/>
      <c r="AB193" s="358" t="s">
        <v>469</v>
      </c>
      <c r="AC193" s="196" t="s">
        <v>772</v>
      </c>
      <c r="AD193" s="662"/>
      <c r="AE193" s="701"/>
    </row>
    <row r="194" spans="1:31" ht="60" customHeight="1" x14ac:dyDescent="0.25">
      <c r="A194" s="769"/>
      <c r="B194" s="234" t="s">
        <v>166</v>
      </c>
      <c r="C194" s="234" t="s">
        <v>521</v>
      </c>
      <c r="D194" s="121" t="s">
        <v>133</v>
      </c>
      <c r="E194" s="207" t="s">
        <v>130</v>
      </c>
      <c r="F194" s="207" t="s">
        <v>200</v>
      </c>
      <c r="G194" s="401"/>
      <c r="H194" s="121" t="s">
        <v>170</v>
      </c>
      <c r="I194" s="500"/>
      <c r="J194" s="247"/>
      <c r="K194" s="81"/>
      <c r="L194" s="207" t="s">
        <v>21</v>
      </c>
      <c r="M194" s="81"/>
      <c r="N194" s="491"/>
      <c r="O194" s="211">
        <v>6577968</v>
      </c>
      <c r="P194" s="120">
        <f>2196999.3*3</f>
        <v>6590997.8999999994</v>
      </c>
      <c r="Q194" s="211" t="s">
        <v>25</v>
      </c>
      <c r="R194" s="211">
        <v>-79075</v>
      </c>
      <c r="S194" s="211">
        <v>-114963</v>
      </c>
      <c r="T194" s="211">
        <v>-65203</v>
      </c>
      <c r="U194" s="211">
        <v>-42463</v>
      </c>
      <c r="V194" s="211" t="s">
        <v>818</v>
      </c>
      <c r="W194" s="14" t="s">
        <v>114</v>
      </c>
      <c r="X194" s="210" t="s">
        <v>85</v>
      </c>
      <c r="Y194" s="207" t="s">
        <v>24</v>
      </c>
      <c r="Z194" s="207" t="s">
        <v>313</v>
      </c>
      <c r="AA194" s="81"/>
      <c r="AB194" s="358" t="s">
        <v>469</v>
      </c>
      <c r="AC194" s="196" t="s">
        <v>772</v>
      </c>
      <c r="AD194" s="662"/>
      <c r="AE194" s="701"/>
    </row>
    <row r="195" spans="1:31" s="107" customFormat="1" ht="62.25" customHeight="1" x14ac:dyDescent="0.25">
      <c r="A195" s="769"/>
      <c r="B195" s="234" t="s">
        <v>166</v>
      </c>
      <c r="C195" s="234" t="s">
        <v>521</v>
      </c>
      <c r="D195" s="121" t="s">
        <v>134</v>
      </c>
      <c r="E195" s="207" t="s">
        <v>130</v>
      </c>
      <c r="F195" s="207" t="s">
        <v>200</v>
      </c>
      <c r="G195" s="401"/>
      <c r="H195" s="121" t="s">
        <v>171</v>
      </c>
      <c r="I195" s="500"/>
      <c r="J195" s="247"/>
      <c r="K195" s="81"/>
      <c r="L195" s="207" t="s">
        <v>21</v>
      </c>
      <c r="M195" s="81"/>
      <c r="N195" s="491"/>
      <c r="O195" s="211">
        <v>6880000</v>
      </c>
      <c r="P195" s="120">
        <v>6895536.7599999998</v>
      </c>
      <c r="Q195" s="211" t="s">
        <v>25</v>
      </c>
      <c r="R195" s="211">
        <v>-327422</v>
      </c>
      <c r="S195" s="211">
        <v>-383210</v>
      </c>
      <c r="T195" s="211">
        <v>-265213</v>
      </c>
      <c r="U195" s="211">
        <v>-141544</v>
      </c>
      <c r="V195" s="211" t="s">
        <v>819</v>
      </c>
      <c r="W195" s="14" t="s">
        <v>114</v>
      </c>
      <c r="X195" s="210" t="s">
        <v>85</v>
      </c>
      <c r="Y195" s="207" t="s">
        <v>24</v>
      </c>
      <c r="Z195" s="207" t="s">
        <v>313</v>
      </c>
      <c r="AA195" s="81"/>
      <c r="AB195" s="358" t="s">
        <v>469</v>
      </c>
      <c r="AC195" s="196" t="s">
        <v>772</v>
      </c>
      <c r="AD195" s="662"/>
      <c r="AE195" s="701"/>
    </row>
    <row r="196" spans="1:31" s="107" customFormat="1" ht="42" customHeight="1" x14ac:dyDescent="0.25">
      <c r="A196" s="769"/>
      <c r="B196" s="234" t="s">
        <v>166</v>
      </c>
      <c r="C196" s="234" t="s">
        <v>521</v>
      </c>
      <c r="D196" s="121" t="s">
        <v>135</v>
      </c>
      <c r="E196" s="207" t="s">
        <v>130</v>
      </c>
      <c r="F196" s="207" t="s">
        <v>200</v>
      </c>
      <c r="G196" s="401"/>
      <c r="H196" s="121" t="s">
        <v>172</v>
      </c>
      <c r="I196" s="500"/>
      <c r="J196" s="247"/>
      <c r="K196" s="81"/>
      <c r="L196" s="207" t="s">
        <v>21</v>
      </c>
      <c r="M196" s="81"/>
      <c r="N196" s="491"/>
      <c r="O196" s="211">
        <v>6144000</v>
      </c>
      <c r="P196" s="120">
        <f>769554.57*8</f>
        <v>6156436.5599999996</v>
      </c>
      <c r="Q196" s="211" t="s">
        <v>25</v>
      </c>
      <c r="R196" s="211">
        <v>-261938</v>
      </c>
      <c r="S196" s="211">
        <v>-306568</v>
      </c>
      <c r="T196" s="211">
        <v>-212170</v>
      </c>
      <c r="U196" s="211">
        <v>-113234</v>
      </c>
      <c r="V196" s="211" t="s">
        <v>820</v>
      </c>
      <c r="W196" s="14" t="s">
        <v>114</v>
      </c>
      <c r="X196" s="210" t="s">
        <v>85</v>
      </c>
      <c r="Y196" s="207" t="s">
        <v>24</v>
      </c>
      <c r="Z196" s="207" t="s">
        <v>313</v>
      </c>
      <c r="AA196" s="81"/>
      <c r="AB196" s="358" t="s">
        <v>469</v>
      </c>
      <c r="AC196" s="196" t="s">
        <v>772</v>
      </c>
      <c r="AD196" s="662"/>
      <c r="AE196" s="701"/>
    </row>
    <row r="197" spans="1:31" ht="54.75" customHeight="1" x14ac:dyDescent="0.25">
      <c r="A197" s="769"/>
      <c r="B197" s="234" t="s">
        <v>166</v>
      </c>
      <c r="C197" s="234" t="s">
        <v>521</v>
      </c>
      <c r="D197" s="121" t="s">
        <v>136</v>
      </c>
      <c r="E197" s="207" t="s">
        <v>130</v>
      </c>
      <c r="F197" s="207" t="s">
        <v>200</v>
      </c>
      <c r="G197" s="401"/>
      <c r="H197" s="121" t="s">
        <v>173</v>
      </c>
      <c r="I197" s="500"/>
      <c r="J197" s="247"/>
      <c r="K197" s="81"/>
      <c r="L197" s="207" t="s">
        <v>21</v>
      </c>
      <c r="M197" s="81"/>
      <c r="N197" s="491"/>
      <c r="O197" s="211">
        <v>1902373</v>
      </c>
      <c r="P197" s="120">
        <f>955529.66*2</f>
        <v>1911059.32</v>
      </c>
      <c r="Q197" s="211" t="s">
        <v>25</v>
      </c>
      <c r="R197" s="211">
        <v>-36160.58</v>
      </c>
      <c r="S197" s="211">
        <v>-76642</v>
      </c>
      <c r="T197" s="211">
        <v>-53043</v>
      </c>
      <c r="U197" s="211">
        <v>-28309</v>
      </c>
      <c r="V197" s="211" t="s">
        <v>821</v>
      </c>
      <c r="W197" s="14" t="s">
        <v>114</v>
      </c>
      <c r="X197" s="210" t="s">
        <v>85</v>
      </c>
      <c r="Y197" s="207" t="s">
        <v>24</v>
      </c>
      <c r="Z197" s="207" t="s">
        <v>313</v>
      </c>
      <c r="AA197" s="81"/>
      <c r="AB197" s="358" t="s">
        <v>469</v>
      </c>
      <c r="AC197" s="196" t="s">
        <v>772</v>
      </c>
      <c r="AD197" s="662"/>
      <c r="AE197" s="701"/>
    </row>
    <row r="198" spans="1:31" ht="59.25" customHeight="1" x14ac:dyDescent="0.25">
      <c r="A198" s="769"/>
      <c r="B198" s="234" t="s">
        <v>166</v>
      </c>
      <c r="C198" s="234" t="s">
        <v>521</v>
      </c>
      <c r="D198" s="121" t="s">
        <v>137</v>
      </c>
      <c r="E198" s="207" t="s">
        <v>130</v>
      </c>
      <c r="F198" s="207" t="s">
        <v>200</v>
      </c>
      <c r="G198" s="401"/>
      <c r="H198" s="121" t="s">
        <v>1020</v>
      </c>
      <c r="I198" s="500"/>
      <c r="J198" s="247"/>
      <c r="K198" s="81"/>
      <c r="L198" s="207" t="s">
        <v>21</v>
      </c>
      <c r="M198" s="81"/>
      <c r="N198" s="491"/>
      <c r="O198" s="211">
        <v>16036068</v>
      </c>
      <c r="P198" s="120">
        <v>16055136.109999999</v>
      </c>
      <c r="Q198" s="211" t="s">
        <v>25</v>
      </c>
      <c r="R198" s="211">
        <v>0</v>
      </c>
      <c r="S198" s="211">
        <v>-38014</v>
      </c>
      <c r="T198" s="211">
        <v>-79564</v>
      </c>
      <c r="U198" s="211">
        <v>-42462</v>
      </c>
      <c r="V198" s="211" t="s">
        <v>822</v>
      </c>
      <c r="W198" s="14" t="s">
        <v>114</v>
      </c>
      <c r="X198" s="211" t="s">
        <v>85</v>
      </c>
      <c r="Y198" s="207" t="s">
        <v>24</v>
      </c>
      <c r="Z198" s="207" t="s">
        <v>313</v>
      </c>
      <c r="AA198" s="81"/>
      <c r="AB198" s="358" t="s">
        <v>469</v>
      </c>
      <c r="AC198" s="196" t="s">
        <v>772</v>
      </c>
      <c r="AD198" s="662"/>
      <c r="AE198" s="701"/>
    </row>
    <row r="199" spans="1:31" ht="50.25" customHeight="1" x14ac:dyDescent="0.25">
      <c r="A199" s="769"/>
      <c r="B199" s="234" t="s">
        <v>166</v>
      </c>
      <c r="C199" s="234" t="s">
        <v>521</v>
      </c>
      <c r="D199" s="121" t="s">
        <v>138</v>
      </c>
      <c r="E199" s="207" t="s">
        <v>130</v>
      </c>
      <c r="F199" s="207" t="s">
        <v>200</v>
      </c>
      <c r="G199" s="401"/>
      <c r="H199" s="121" t="s">
        <v>1021</v>
      </c>
      <c r="I199" s="500"/>
      <c r="J199" s="247"/>
      <c r="K199" s="81"/>
      <c r="L199" s="207" t="s">
        <v>21</v>
      </c>
      <c r="M199" s="81"/>
      <c r="N199" s="491"/>
      <c r="O199" s="211">
        <f>8991051/3</f>
        <v>2997017</v>
      </c>
      <c r="P199" s="120">
        <v>3001359.66</v>
      </c>
      <c r="Q199" s="211" t="s">
        <v>25</v>
      </c>
      <c r="R199" s="211">
        <v>-76869</v>
      </c>
      <c r="S199" s="211">
        <v>-114963</v>
      </c>
      <c r="T199" s="211">
        <v>-93925</v>
      </c>
      <c r="U199" s="211">
        <v>-42463</v>
      </c>
      <c r="V199" s="211" t="s">
        <v>823</v>
      </c>
      <c r="W199" s="14" t="s">
        <v>114</v>
      </c>
      <c r="X199" s="211" t="s">
        <v>85</v>
      </c>
      <c r="Y199" s="207" t="s">
        <v>24</v>
      </c>
      <c r="Z199" s="207" t="s">
        <v>313</v>
      </c>
      <c r="AA199" s="81"/>
      <c r="AB199" s="358" t="s">
        <v>469</v>
      </c>
      <c r="AC199" s="196" t="s">
        <v>772</v>
      </c>
      <c r="AD199" s="662"/>
      <c r="AE199" s="701"/>
    </row>
    <row r="200" spans="1:31" ht="54.75" customHeight="1" x14ac:dyDescent="0.25">
      <c r="A200" s="769"/>
      <c r="B200" s="234" t="s">
        <v>166</v>
      </c>
      <c r="C200" s="234" t="s">
        <v>521</v>
      </c>
      <c r="D200" s="121" t="s">
        <v>139</v>
      </c>
      <c r="E200" s="207" t="s">
        <v>130</v>
      </c>
      <c r="F200" s="207" t="s">
        <v>200</v>
      </c>
      <c r="G200" s="401"/>
      <c r="H200" s="121" t="s">
        <v>174</v>
      </c>
      <c r="I200" s="500"/>
      <c r="J200" s="247"/>
      <c r="K200" s="81"/>
      <c r="L200" s="207" t="s">
        <v>21</v>
      </c>
      <c r="M200" s="81"/>
      <c r="N200" s="491"/>
      <c r="O200" s="211">
        <v>7129220</v>
      </c>
      <c r="P200" s="120">
        <f>1190421.01166667*6</f>
        <v>7142526.0700000199</v>
      </c>
      <c r="Q200" s="211" t="s">
        <v>25</v>
      </c>
      <c r="R200" s="211">
        <v>-218522.43</v>
      </c>
      <c r="S200" s="211">
        <v>-229926</v>
      </c>
      <c r="T200" s="211">
        <v>-159128</v>
      </c>
      <c r="U200" s="211">
        <v>-84926</v>
      </c>
      <c r="V200" s="211" t="s">
        <v>824</v>
      </c>
      <c r="W200" s="14" t="s">
        <v>114</v>
      </c>
      <c r="X200" s="210" t="s">
        <v>85</v>
      </c>
      <c r="Y200" s="207" t="s">
        <v>24</v>
      </c>
      <c r="Z200" s="207" t="s">
        <v>313</v>
      </c>
      <c r="AA200" s="81"/>
      <c r="AB200" s="358" t="s">
        <v>469</v>
      </c>
      <c r="AC200" s="196" t="s">
        <v>772</v>
      </c>
      <c r="AD200" s="662"/>
      <c r="AE200" s="701"/>
    </row>
    <row r="201" spans="1:31" ht="48" customHeight="1" x14ac:dyDescent="0.25">
      <c r="A201" s="769"/>
      <c r="B201" s="234" t="s">
        <v>166</v>
      </c>
      <c r="C201" s="234" t="s">
        <v>521</v>
      </c>
      <c r="D201" s="121" t="s">
        <v>140</v>
      </c>
      <c r="E201" s="207" t="s">
        <v>130</v>
      </c>
      <c r="F201" s="207" t="s">
        <v>200</v>
      </c>
      <c r="G201" s="401"/>
      <c r="H201" s="121" t="s">
        <v>175</v>
      </c>
      <c r="I201" s="500"/>
      <c r="J201" s="247"/>
      <c r="K201" s="81"/>
      <c r="L201" s="207" t="s">
        <v>21</v>
      </c>
      <c r="M201" s="81"/>
      <c r="N201" s="491"/>
      <c r="O201" s="211">
        <v>871037</v>
      </c>
      <c r="P201" s="120">
        <v>871865.63</v>
      </c>
      <c r="Q201" s="211" t="s">
        <v>25</v>
      </c>
      <c r="R201" s="211">
        <v>0</v>
      </c>
      <c r="S201" s="211">
        <v>-32799</v>
      </c>
      <c r="T201" s="211">
        <v>-26521</v>
      </c>
      <c r="U201" s="211">
        <v>-14154</v>
      </c>
      <c r="V201" s="211" t="s">
        <v>825</v>
      </c>
      <c r="W201" s="14" t="s">
        <v>114</v>
      </c>
      <c r="X201" s="210" t="s">
        <v>85</v>
      </c>
      <c r="Y201" s="207" t="s">
        <v>24</v>
      </c>
      <c r="Z201" s="207" t="s">
        <v>313</v>
      </c>
      <c r="AA201" s="81"/>
      <c r="AB201" s="358" t="s">
        <v>469</v>
      </c>
      <c r="AC201" s="196" t="s">
        <v>772</v>
      </c>
      <c r="AD201" s="662"/>
      <c r="AE201" s="701"/>
    </row>
    <row r="202" spans="1:31" ht="66.75" customHeight="1" x14ac:dyDescent="0.25">
      <c r="A202" s="769"/>
      <c r="B202" s="234" t="s">
        <v>166</v>
      </c>
      <c r="C202" s="234" t="s">
        <v>521</v>
      </c>
      <c r="D202" s="121" t="s">
        <v>141</v>
      </c>
      <c r="E202" s="207" t="s">
        <v>130</v>
      </c>
      <c r="F202" s="207" t="s">
        <v>200</v>
      </c>
      <c r="G202" s="401"/>
      <c r="H202" s="121" t="s">
        <v>176</v>
      </c>
      <c r="I202" s="500"/>
      <c r="J202" s="247"/>
      <c r="K202" s="81"/>
      <c r="L202" s="207" t="s">
        <v>21</v>
      </c>
      <c r="M202" s="81"/>
      <c r="N202" s="491"/>
      <c r="O202" s="211">
        <v>596610</v>
      </c>
      <c r="P202" s="120">
        <f>157627.23*4</f>
        <v>630508.92000000004</v>
      </c>
      <c r="Q202" s="211" t="s">
        <v>25</v>
      </c>
      <c r="R202" s="211">
        <v>-117751.4</v>
      </c>
      <c r="S202" s="211">
        <v>-129015</v>
      </c>
      <c r="T202" s="211">
        <v>-201246</v>
      </c>
      <c r="U202" s="211">
        <v>-164494</v>
      </c>
      <c r="V202" s="211" t="s">
        <v>826</v>
      </c>
      <c r="W202" s="14" t="s">
        <v>114</v>
      </c>
      <c r="X202" s="210" t="s">
        <v>85</v>
      </c>
      <c r="Y202" s="207" t="s">
        <v>24</v>
      </c>
      <c r="Z202" s="207" t="s">
        <v>313</v>
      </c>
      <c r="AA202" s="81"/>
      <c r="AB202" s="358" t="s">
        <v>470</v>
      </c>
      <c r="AC202" s="196" t="s">
        <v>772</v>
      </c>
      <c r="AD202" s="662"/>
      <c r="AE202" s="701"/>
    </row>
    <row r="203" spans="1:31" ht="47.25" customHeight="1" x14ac:dyDescent="0.25">
      <c r="A203" s="769"/>
      <c r="B203" s="234" t="s">
        <v>166</v>
      </c>
      <c r="C203" s="234" t="s">
        <v>521</v>
      </c>
      <c r="D203" s="121" t="s">
        <v>142</v>
      </c>
      <c r="E203" s="207" t="s">
        <v>130</v>
      </c>
      <c r="F203" s="207" t="s">
        <v>200</v>
      </c>
      <c r="G203" s="401"/>
      <c r="H203" s="121" t="s">
        <v>177</v>
      </c>
      <c r="I203" s="500"/>
      <c r="J203" s="247"/>
      <c r="K203" s="81"/>
      <c r="L203" s="207" t="s">
        <v>21</v>
      </c>
      <c r="M203" s="81"/>
      <c r="N203" s="491"/>
      <c r="O203" s="211">
        <v>787288</v>
      </c>
      <c r="P203" s="120">
        <f>164596.02*4</f>
        <v>658384.07999999996</v>
      </c>
      <c r="Q203" s="211" t="s">
        <v>25</v>
      </c>
      <c r="R203" s="211">
        <v>-75738</v>
      </c>
      <c r="S203" s="211">
        <v>-161269</v>
      </c>
      <c r="T203" s="211">
        <v>-251554</v>
      </c>
      <c r="U203" s="211">
        <v>-205618</v>
      </c>
      <c r="V203" s="211" t="s">
        <v>827</v>
      </c>
      <c r="W203" s="14" t="s">
        <v>114</v>
      </c>
      <c r="X203" s="210" t="s">
        <v>85</v>
      </c>
      <c r="Y203" s="207" t="s">
        <v>24</v>
      </c>
      <c r="Z203" s="207" t="s">
        <v>313</v>
      </c>
      <c r="AA203" s="81"/>
      <c r="AB203" s="358" t="s">
        <v>470</v>
      </c>
      <c r="AC203" s="196" t="s">
        <v>772</v>
      </c>
      <c r="AD203" s="662"/>
      <c r="AE203" s="701"/>
    </row>
    <row r="204" spans="1:31" ht="56.25" customHeight="1" x14ac:dyDescent="0.25">
      <c r="A204" s="769"/>
      <c r="B204" s="234" t="s">
        <v>166</v>
      </c>
      <c r="C204" s="234" t="s">
        <v>521</v>
      </c>
      <c r="D204" s="121" t="s">
        <v>143</v>
      </c>
      <c r="E204" s="207" t="s">
        <v>130</v>
      </c>
      <c r="F204" s="207" t="s">
        <v>200</v>
      </c>
      <c r="G204" s="401"/>
      <c r="H204" s="121" t="s">
        <v>178</v>
      </c>
      <c r="I204" s="500"/>
      <c r="J204" s="247"/>
      <c r="K204" s="81"/>
      <c r="L204" s="207" t="s">
        <v>21</v>
      </c>
      <c r="M204" s="81"/>
      <c r="N204" s="491"/>
      <c r="O204" s="211">
        <v>1326102</v>
      </c>
      <c r="P204" s="120">
        <f>173279.67*8</f>
        <v>1386237.36</v>
      </c>
      <c r="Q204" s="211" t="s">
        <v>25</v>
      </c>
      <c r="R204" s="211">
        <v>-106505</v>
      </c>
      <c r="S204" s="211">
        <v>-241356</v>
      </c>
      <c r="T204" s="211">
        <v>-402486</v>
      </c>
      <c r="U204" s="211">
        <v>-328989</v>
      </c>
      <c r="V204" s="211" t="s">
        <v>828</v>
      </c>
      <c r="W204" s="14" t="s">
        <v>114</v>
      </c>
      <c r="X204" s="210" t="s">
        <v>85</v>
      </c>
      <c r="Y204" s="207" t="s">
        <v>24</v>
      </c>
      <c r="Z204" s="207" t="s">
        <v>313</v>
      </c>
      <c r="AA204" s="81"/>
      <c r="AB204" s="358" t="s">
        <v>470</v>
      </c>
      <c r="AC204" s="196" t="s">
        <v>772</v>
      </c>
      <c r="AD204" s="662"/>
      <c r="AE204" s="701"/>
    </row>
    <row r="205" spans="1:31" ht="59.25" customHeight="1" x14ac:dyDescent="0.25">
      <c r="A205" s="769"/>
      <c r="B205" s="234" t="s">
        <v>166</v>
      </c>
      <c r="C205" s="234" t="s">
        <v>521</v>
      </c>
      <c r="D205" s="121" t="s">
        <v>144</v>
      </c>
      <c r="E205" s="207" t="s">
        <v>130</v>
      </c>
      <c r="F205" s="207" t="s">
        <v>200</v>
      </c>
      <c r="G205" s="401"/>
      <c r="H205" s="121" t="s">
        <v>179</v>
      </c>
      <c r="I205" s="500"/>
      <c r="J205" s="247"/>
      <c r="K205" s="81"/>
      <c r="L205" s="207" t="s">
        <v>21</v>
      </c>
      <c r="M205" s="81"/>
      <c r="N205" s="491"/>
      <c r="O205" s="211">
        <v>654441</v>
      </c>
      <c r="P205" s="120">
        <v>661577.57999999996</v>
      </c>
      <c r="Q205" s="211" t="s">
        <v>25</v>
      </c>
      <c r="R205" s="211">
        <v>-16195.12</v>
      </c>
      <c r="S205" s="211">
        <v>-32253</v>
      </c>
      <c r="T205" s="211">
        <v>-58701</v>
      </c>
      <c r="U205" s="211">
        <v>-41124</v>
      </c>
      <c r="V205" s="211" t="s">
        <v>829</v>
      </c>
      <c r="W205" s="14" t="s">
        <v>114</v>
      </c>
      <c r="X205" s="210" t="s">
        <v>85</v>
      </c>
      <c r="Y205" s="207" t="s">
        <v>24</v>
      </c>
      <c r="Z205" s="207" t="s">
        <v>313</v>
      </c>
      <c r="AA205" s="81"/>
      <c r="AB205" s="358" t="s">
        <v>470</v>
      </c>
      <c r="AC205" s="196" t="s">
        <v>772</v>
      </c>
      <c r="AD205" s="662"/>
      <c r="AE205" s="701"/>
    </row>
    <row r="206" spans="1:31" ht="53.25" customHeight="1" x14ac:dyDescent="0.25">
      <c r="A206" s="769"/>
      <c r="B206" s="234" t="s">
        <v>166</v>
      </c>
      <c r="C206" s="234" t="s">
        <v>521</v>
      </c>
      <c r="D206" s="121" t="s">
        <v>145</v>
      </c>
      <c r="E206" s="207" t="s">
        <v>130</v>
      </c>
      <c r="F206" s="207" t="s">
        <v>200</v>
      </c>
      <c r="G206" s="401"/>
      <c r="H206" s="121" t="s">
        <v>180</v>
      </c>
      <c r="I206" s="500"/>
      <c r="J206" s="247"/>
      <c r="K206" s="81"/>
      <c r="L206" s="207" t="s">
        <v>21</v>
      </c>
      <c r="M206" s="81"/>
      <c r="N206" s="491"/>
      <c r="O206" s="211">
        <v>1455593</v>
      </c>
      <c r="P206" s="120">
        <v>1480591.98</v>
      </c>
      <c r="Q206" s="211" t="s">
        <v>25</v>
      </c>
      <c r="R206" s="211">
        <v>-3068</v>
      </c>
      <c r="S206" s="211">
        <v>-49245</v>
      </c>
      <c r="T206" s="211">
        <v>-58701</v>
      </c>
      <c r="U206" s="211">
        <v>-41124</v>
      </c>
      <c r="V206" s="211" t="s">
        <v>830</v>
      </c>
      <c r="W206" s="14" t="s">
        <v>114</v>
      </c>
      <c r="X206" s="210" t="s">
        <v>85</v>
      </c>
      <c r="Y206" s="207" t="s">
        <v>24</v>
      </c>
      <c r="Z206" s="207" t="s">
        <v>313</v>
      </c>
      <c r="AA206" s="81"/>
      <c r="AB206" s="358" t="s">
        <v>470</v>
      </c>
      <c r="AC206" s="196" t="s">
        <v>772</v>
      </c>
      <c r="AD206" s="662"/>
      <c r="AE206" s="701"/>
    </row>
    <row r="207" spans="1:31" ht="58.5" customHeight="1" x14ac:dyDescent="0.25">
      <c r="A207" s="769"/>
      <c r="B207" s="234" t="s">
        <v>166</v>
      </c>
      <c r="C207" s="234" t="s">
        <v>521</v>
      </c>
      <c r="D207" s="121" t="s">
        <v>146</v>
      </c>
      <c r="E207" s="207" t="s">
        <v>130</v>
      </c>
      <c r="F207" s="207" t="s">
        <v>200</v>
      </c>
      <c r="G207" s="401"/>
      <c r="H207" s="121" t="s">
        <v>181</v>
      </c>
      <c r="I207" s="500"/>
      <c r="J207" s="247"/>
      <c r="K207" s="81"/>
      <c r="L207" s="207" t="s">
        <v>21</v>
      </c>
      <c r="M207" s="81"/>
      <c r="N207" s="491"/>
      <c r="O207" s="211">
        <v>676475</v>
      </c>
      <c r="P207" s="120">
        <v>686925.47</v>
      </c>
      <c r="Q207" s="211" t="s">
        <v>25</v>
      </c>
      <c r="R207" s="211">
        <v>-32846.92</v>
      </c>
      <c r="S207" s="211">
        <v>-32254</v>
      </c>
      <c r="T207" s="211">
        <v>-58701</v>
      </c>
      <c r="U207" s="211">
        <v>-41124</v>
      </c>
      <c r="V207" s="211" t="s">
        <v>831</v>
      </c>
      <c r="W207" s="14" t="s">
        <v>114</v>
      </c>
      <c r="X207" s="210" t="s">
        <v>85</v>
      </c>
      <c r="Y207" s="207" t="s">
        <v>24</v>
      </c>
      <c r="Z207" s="207" t="s">
        <v>313</v>
      </c>
      <c r="AA207" s="81"/>
      <c r="AB207" s="358" t="s">
        <v>470</v>
      </c>
      <c r="AC207" s="196" t="s">
        <v>772</v>
      </c>
      <c r="AD207" s="662"/>
      <c r="AE207" s="701"/>
    </row>
    <row r="208" spans="1:31" ht="53.25" customHeight="1" x14ac:dyDescent="0.25">
      <c r="A208" s="769"/>
      <c r="B208" s="234" t="s">
        <v>166</v>
      </c>
      <c r="C208" s="234" t="s">
        <v>521</v>
      </c>
      <c r="D208" s="121" t="s">
        <v>147</v>
      </c>
      <c r="E208" s="207" t="s">
        <v>130</v>
      </c>
      <c r="F208" s="207" t="s">
        <v>200</v>
      </c>
      <c r="G208" s="401"/>
      <c r="H208" s="121" t="s">
        <v>182</v>
      </c>
      <c r="I208" s="500"/>
      <c r="J208" s="247"/>
      <c r="K208" s="81"/>
      <c r="L208" s="207" t="s">
        <v>21</v>
      </c>
      <c r="M208" s="81"/>
      <c r="N208" s="491"/>
      <c r="O208" s="211">
        <v>3133220</v>
      </c>
      <c r="P208" s="120">
        <f>1054857.77*3</f>
        <v>3164573.31</v>
      </c>
      <c r="Q208" s="211" t="s">
        <v>25</v>
      </c>
      <c r="R208" s="211">
        <v>-98541</v>
      </c>
      <c r="S208" s="211">
        <v>-96761</v>
      </c>
      <c r="T208" s="211">
        <v>-176102</v>
      </c>
      <c r="U208" s="211">
        <v>-123371</v>
      </c>
      <c r="V208" s="211" t="s">
        <v>832</v>
      </c>
      <c r="W208" s="14" t="s">
        <v>114</v>
      </c>
      <c r="X208" s="210" t="s">
        <v>85</v>
      </c>
      <c r="Y208" s="207" t="s">
        <v>24</v>
      </c>
      <c r="Z208" s="207" t="s">
        <v>313</v>
      </c>
      <c r="AA208" s="81"/>
      <c r="AB208" s="358" t="s">
        <v>470</v>
      </c>
      <c r="AC208" s="196" t="s">
        <v>772</v>
      </c>
      <c r="AD208" s="662"/>
      <c r="AE208" s="701"/>
    </row>
    <row r="209" spans="1:31" ht="55.5" customHeight="1" x14ac:dyDescent="0.25">
      <c r="A209" s="769"/>
      <c r="B209" s="234" t="s">
        <v>166</v>
      </c>
      <c r="C209" s="234" t="s">
        <v>521</v>
      </c>
      <c r="D209" s="121" t="s">
        <v>148</v>
      </c>
      <c r="E209" s="207" t="s">
        <v>130</v>
      </c>
      <c r="F209" s="207" t="s">
        <v>200</v>
      </c>
      <c r="G209" s="401"/>
      <c r="H209" s="121" t="s">
        <v>183</v>
      </c>
      <c r="I209" s="500"/>
      <c r="J209" s="247"/>
      <c r="K209" s="81"/>
      <c r="L209" s="207" t="s">
        <v>21</v>
      </c>
      <c r="M209" s="81"/>
      <c r="N209" s="491"/>
      <c r="O209" s="211">
        <v>527322</v>
      </c>
      <c r="P209" s="120">
        <f>272135.63*2</f>
        <v>544271.26</v>
      </c>
      <c r="Q209" s="211" t="s">
        <v>25</v>
      </c>
      <c r="R209" s="211">
        <v>-58876.12</v>
      </c>
      <c r="S209" s="211">
        <v>-64508</v>
      </c>
      <c r="T209" s="211">
        <v>-100874</v>
      </c>
      <c r="U209" s="211">
        <v>-82247</v>
      </c>
      <c r="V209" s="211" t="s">
        <v>833</v>
      </c>
      <c r="W209" s="14" t="s">
        <v>114</v>
      </c>
      <c r="X209" s="210" t="s">
        <v>85</v>
      </c>
      <c r="Y209" s="207" t="s">
        <v>24</v>
      </c>
      <c r="Z209" s="207" t="s">
        <v>313</v>
      </c>
      <c r="AA209" s="81"/>
      <c r="AB209" s="358" t="s">
        <v>470</v>
      </c>
      <c r="AC209" s="196" t="s">
        <v>772</v>
      </c>
      <c r="AD209" s="662"/>
      <c r="AE209" s="701"/>
    </row>
    <row r="210" spans="1:31" ht="59.25" customHeight="1" x14ac:dyDescent="0.25">
      <c r="A210" s="769"/>
      <c r="B210" s="234" t="s">
        <v>166</v>
      </c>
      <c r="C210" s="234" t="s">
        <v>521</v>
      </c>
      <c r="D210" s="121" t="s">
        <v>149</v>
      </c>
      <c r="E210" s="207" t="s">
        <v>130</v>
      </c>
      <c r="F210" s="207" t="s">
        <v>200</v>
      </c>
      <c r="G210" s="401"/>
      <c r="H210" s="121" t="s">
        <v>184</v>
      </c>
      <c r="I210" s="500"/>
      <c r="J210" s="247"/>
      <c r="K210" s="81"/>
      <c r="L210" s="207" t="s">
        <v>21</v>
      </c>
      <c r="M210" s="81"/>
      <c r="N210" s="491"/>
      <c r="O210" s="211">
        <v>3673728</v>
      </c>
      <c r="P210" s="120">
        <f>1884321.64*2</f>
        <v>3768643.28</v>
      </c>
      <c r="Q210" s="211" t="s">
        <v>25</v>
      </c>
      <c r="R210" s="211">
        <v>0</v>
      </c>
      <c r="S210" s="211">
        <v>-114102</v>
      </c>
      <c r="T210" s="211">
        <v>-117400</v>
      </c>
      <c r="U210" s="211">
        <v>-82247</v>
      </c>
      <c r="V210" s="211" t="s">
        <v>834</v>
      </c>
      <c r="W210" s="14" t="s">
        <v>114</v>
      </c>
      <c r="X210" s="210" t="s">
        <v>85</v>
      </c>
      <c r="Y210" s="207" t="s">
        <v>24</v>
      </c>
      <c r="Z210" s="207" t="s">
        <v>313</v>
      </c>
      <c r="AA210" s="81"/>
      <c r="AB210" s="358" t="s">
        <v>470</v>
      </c>
      <c r="AC210" s="196" t="s">
        <v>772</v>
      </c>
      <c r="AD210" s="662"/>
      <c r="AE210" s="701"/>
    </row>
    <row r="211" spans="1:31" s="107" customFormat="1" ht="54" customHeight="1" x14ac:dyDescent="0.25">
      <c r="A211" s="769"/>
      <c r="B211" s="234" t="s">
        <v>166</v>
      </c>
      <c r="C211" s="234" t="s">
        <v>521</v>
      </c>
      <c r="D211" s="121" t="s">
        <v>150</v>
      </c>
      <c r="E211" s="207" t="s">
        <v>130</v>
      </c>
      <c r="F211" s="207" t="s">
        <v>200</v>
      </c>
      <c r="G211" s="401"/>
      <c r="H211" s="121" t="s">
        <v>185</v>
      </c>
      <c r="I211" s="500"/>
      <c r="J211" s="247"/>
      <c r="K211" s="81"/>
      <c r="L211" s="207" t="s">
        <v>21</v>
      </c>
      <c r="M211" s="81"/>
      <c r="N211" s="491"/>
      <c r="O211" s="211">
        <v>994373</v>
      </c>
      <c r="P211" s="120">
        <f>341908.67*3</f>
        <v>1025726.01</v>
      </c>
      <c r="Q211" s="211" t="s">
        <v>25</v>
      </c>
      <c r="R211" s="211">
        <v>-98689.75</v>
      </c>
      <c r="S211" s="211">
        <v>-96761</v>
      </c>
      <c r="T211" s="211">
        <v>-151314</v>
      </c>
      <c r="U211" s="211">
        <v>-123371</v>
      </c>
      <c r="V211" s="211" t="s">
        <v>835</v>
      </c>
      <c r="W211" s="14" t="s">
        <v>114</v>
      </c>
      <c r="X211" s="210" t="s">
        <v>85</v>
      </c>
      <c r="Y211" s="207" t="s">
        <v>24</v>
      </c>
      <c r="Z211" s="207" t="s">
        <v>313</v>
      </c>
      <c r="AA211" s="81"/>
      <c r="AB211" s="358" t="s">
        <v>470</v>
      </c>
      <c r="AC211" s="196" t="s">
        <v>772</v>
      </c>
      <c r="AD211" s="662"/>
      <c r="AE211" s="701"/>
    </row>
    <row r="212" spans="1:31" s="116" customFormat="1" ht="52.5" customHeight="1" x14ac:dyDescent="0.25">
      <c r="A212" s="769"/>
      <c r="B212" s="234" t="s">
        <v>166</v>
      </c>
      <c r="C212" s="234" t="s">
        <v>521</v>
      </c>
      <c r="D212" s="121" t="s">
        <v>151</v>
      </c>
      <c r="E212" s="207" t="s">
        <v>130</v>
      </c>
      <c r="F212" s="207" t="s">
        <v>200</v>
      </c>
      <c r="G212" s="401"/>
      <c r="H212" s="121" t="s">
        <v>186</v>
      </c>
      <c r="I212" s="500"/>
      <c r="J212" s="247"/>
      <c r="K212" s="81"/>
      <c r="L212" s="207" t="s">
        <v>21</v>
      </c>
      <c r="M212" s="81"/>
      <c r="N212" s="491"/>
      <c r="O212" s="211">
        <v>1252610</v>
      </c>
      <c r="P212" s="120">
        <v>1263061.54</v>
      </c>
      <c r="Q212" s="211" t="s">
        <v>25</v>
      </c>
      <c r="R212" s="211">
        <v>-32846.92</v>
      </c>
      <c r="S212" s="211">
        <v>-32254</v>
      </c>
      <c r="T212" s="211">
        <v>-58701</v>
      </c>
      <c r="U212" s="211">
        <v>-41124</v>
      </c>
      <c r="V212" s="211" t="s">
        <v>836</v>
      </c>
      <c r="W212" s="14" t="s">
        <v>114</v>
      </c>
      <c r="X212" s="210" t="s">
        <v>85</v>
      </c>
      <c r="Y212" s="207" t="s">
        <v>24</v>
      </c>
      <c r="Z212" s="207" t="s">
        <v>313</v>
      </c>
      <c r="AA212" s="81"/>
      <c r="AB212" s="358" t="s">
        <v>470</v>
      </c>
      <c r="AC212" s="196" t="s">
        <v>772</v>
      </c>
      <c r="AD212" s="662"/>
      <c r="AE212" s="701"/>
    </row>
    <row r="213" spans="1:31" s="116" customFormat="1" ht="52.5" customHeight="1" x14ac:dyDescent="0.25">
      <c r="A213" s="769"/>
      <c r="B213" s="234" t="s">
        <v>166</v>
      </c>
      <c r="C213" s="234" t="s">
        <v>521</v>
      </c>
      <c r="D213" s="121" t="s">
        <v>152</v>
      </c>
      <c r="E213" s="207" t="s">
        <v>130</v>
      </c>
      <c r="F213" s="207" t="s">
        <v>200</v>
      </c>
      <c r="G213" s="401"/>
      <c r="H213" s="121" t="s">
        <v>181</v>
      </c>
      <c r="I213" s="500"/>
      <c r="J213" s="247"/>
      <c r="K213" s="81"/>
      <c r="L213" s="207" t="s">
        <v>21</v>
      </c>
      <c r="M213" s="81"/>
      <c r="N213" s="491"/>
      <c r="O213" s="211">
        <v>845492</v>
      </c>
      <c r="P213" s="120">
        <v>855943.08</v>
      </c>
      <c r="Q213" s="211" t="s">
        <v>25</v>
      </c>
      <c r="R213" s="211">
        <v>-32846.92</v>
      </c>
      <c r="S213" s="211">
        <v>-32254</v>
      </c>
      <c r="T213" s="211">
        <v>-58700</v>
      </c>
      <c r="U213" s="211">
        <v>-41124</v>
      </c>
      <c r="V213" s="211" t="s">
        <v>837</v>
      </c>
      <c r="W213" s="14" t="s">
        <v>114</v>
      </c>
      <c r="X213" s="210" t="s">
        <v>85</v>
      </c>
      <c r="Y213" s="207" t="s">
        <v>24</v>
      </c>
      <c r="Z213" s="207" t="s">
        <v>313</v>
      </c>
      <c r="AA213" s="81"/>
      <c r="AB213" s="358" t="s">
        <v>470</v>
      </c>
      <c r="AC213" s="196" t="s">
        <v>772</v>
      </c>
      <c r="AD213" s="662"/>
      <c r="AE213" s="701"/>
    </row>
    <row r="214" spans="1:31" s="116" customFormat="1" ht="66" customHeight="1" x14ac:dyDescent="0.25">
      <c r="A214" s="769"/>
      <c r="B214" s="234" t="s">
        <v>166</v>
      </c>
      <c r="C214" s="234" t="s">
        <v>521</v>
      </c>
      <c r="D214" s="121" t="s">
        <v>153</v>
      </c>
      <c r="E214" s="207" t="s">
        <v>130</v>
      </c>
      <c r="F214" s="207" t="s">
        <v>200</v>
      </c>
      <c r="G214" s="401"/>
      <c r="H214" s="121" t="s">
        <v>1022</v>
      </c>
      <c r="I214" s="500"/>
      <c r="J214" s="247"/>
      <c r="K214" s="81"/>
      <c r="L214" s="207" t="s">
        <v>21</v>
      </c>
      <c r="M214" s="81"/>
      <c r="N214" s="491"/>
      <c r="O214" s="211">
        <v>13873694</v>
      </c>
      <c r="P214" s="120">
        <f>7128799.37*2</f>
        <v>14257598.74</v>
      </c>
      <c r="Q214" s="211" t="s">
        <v>25</v>
      </c>
      <c r="R214" s="211">
        <v>0</v>
      </c>
      <c r="S214" s="211">
        <v>-1021220</v>
      </c>
      <c r="T214" s="211">
        <v>-1216104</v>
      </c>
      <c r="U214" s="211">
        <v>-681217</v>
      </c>
      <c r="V214" s="211" t="s">
        <v>838</v>
      </c>
      <c r="W214" s="14" t="s">
        <v>114</v>
      </c>
      <c r="X214" s="211" t="s">
        <v>85</v>
      </c>
      <c r="Y214" s="207" t="s">
        <v>24</v>
      </c>
      <c r="Z214" s="207" t="s">
        <v>313</v>
      </c>
      <c r="AA214" s="81"/>
      <c r="AB214" s="358" t="s">
        <v>470</v>
      </c>
      <c r="AC214" s="196" t="s">
        <v>772</v>
      </c>
      <c r="AD214" s="662"/>
      <c r="AE214" s="701"/>
    </row>
    <row r="215" spans="1:31" s="116" customFormat="1" ht="54" customHeight="1" x14ac:dyDescent="0.25">
      <c r="A215" s="769"/>
      <c r="B215" s="234" t="s">
        <v>166</v>
      </c>
      <c r="C215" s="234" t="s">
        <v>521</v>
      </c>
      <c r="D215" s="121" t="s">
        <v>154</v>
      </c>
      <c r="E215" s="207" t="s">
        <v>130</v>
      </c>
      <c r="F215" s="207" t="s">
        <v>200</v>
      </c>
      <c r="G215" s="401"/>
      <c r="H215" s="121" t="s">
        <v>187</v>
      </c>
      <c r="I215" s="500"/>
      <c r="J215" s="247"/>
      <c r="K215" s="81"/>
      <c r="L215" s="207" t="s">
        <v>21</v>
      </c>
      <c r="M215" s="81"/>
      <c r="N215" s="491"/>
      <c r="O215" s="211">
        <v>3079450</v>
      </c>
      <c r="P215" s="120">
        <v>3104448.43</v>
      </c>
      <c r="Q215" s="211" t="s">
        <v>25</v>
      </c>
      <c r="R215" s="211">
        <v>0</v>
      </c>
      <c r="S215" s="211">
        <v>-65684</v>
      </c>
      <c r="T215" s="211">
        <v>-58701</v>
      </c>
      <c r="U215" s="211">
        <v>-41124</v>
      </c>
      <c r="V215" s="211" t="s">
        <v>839</v>
      </c>
      <c r="W215" s="14" t="s">
        <v>114</v>
      </c>
      <c r="X215" s="211" t="s">
        <v>85</v>
      </c>
      <c r="Y215" s="207" t="s">
        <v>24</v>
      </c>
      <c r="Z215" s="207" t="s">
        <v>313</v>
      </c>
      <c r="AA215" s="81"/>
      <c r="AB215" s="358" t="s">
        <v>470</v>
      </c>
      <c r="AC215" s="196" t="s">
        <v>772</v>
      </c>
      <c r="AD215" s="662"/>
      <c r="AE215" s="701"/>
    </row>
    <row r="216" spans="1:31" s="116" customFormat="1" ht="63" customHeight="1" x14ac:dyDescent="0.25">
      <c r="A216" s="770"/>
      <c r="B216" s="234" t="s">
        <v>166</v>
      </c>
      <c r="C216" s="234" t="s">
        <v>521</v>
      </c>
      <c r="D216" s="121" t="s">
        <v>155</v>
      </c>
      <c r="E216" s="207" t="s">
        <v>130</v>
      </c>
      <c r="F216" s="207" t="s">
        <v>200</v>
      </c>
      <c r="G216" s="401"/>
      <c r="H216" s="121" t="s">
        <v>1023</v>
      </c>
      <c r="I216" s="479"/>
      <c r="J216" s="247"/>
      <c r="K216" s="81"/>
      <c r="L216" s="588" t="s">
        <v>21</v>
      </c>
      <c r="M216" s="589"/>
      <c r="N216" s="491"/>
      <c r="O216" s="326">
        <v>17185324</v>
      </c>
      <c r="P216" s="285">
        <f>4321754.72+4343788.08*2</f>
        <v>13009330.879999999</v>
      </c>
      <c r="Q216" s="326" t="s">
        <v>25</v>
      </c>
      <c r="R216" s="326">
        <v>-162124</v>
      </c>
      <c r="S216" s="326">
        <v>-169592</v>
      </c>
      <c r="T216" s="326">
        <v>-234801</v>
      </c>
      <c r="U216" s="326">
        <v>-164495</v>
      </c>
      <c r="V216" s="326" t="s">
        <v>840</v>
      </c>
      <c r="W216" s="591" t="s">
        <v>114</v>
      </c>
      <c r="X216" s="326" t="s">
        <v>85</v>
      </c>
      <c r="Y216" s="588" t="s">
        <v>24</v>
      </c>
      <c r="Z216" s="588" t="s">
        <v>313</v>
      </c>
      <c r="AA216" s="81"/>
      <c r="AB216" s="358" t="s">
        <v>470</v>
      </c>
      <c r="AC216" s="196" t="s">
        <v>772</v>
      </c>
      <c r="AD216" s="662"/>
      <c r="AE216" s="701"/>
    </row>
    <row r="217" spans="1:31" s="116" customFormat="1" ht="66" customHeight="1" x14ac:dyDescent="0.25">
      <c r="A217" s="254" t="s">
        <v>597</v>
      </c>
      <c r="B217" s="234" t="s">
        <v>166</v>
      </c>
      <c r="C217" s="234" t="s">
        <v>521</v>
      </c>
      <c r="D217" s="121" t="s">
        <v>156</v>
      </c>
      <c r="E217" s="207" t="s">
        <v>130</v>
      </c>
      <c r="F217" s="207" t="s">
        <v>200</v>
      </c>
      <c r="G217" s="401" t="s">
        <v>813</v>
      </c>
      <c r="H217" s="121" t="s">
        <v>188</v>
      </c>
      <c r="I217" s="284" t="s">
        <v>483</v>
      </c>
      <c r="J217" s="15"/>
      <c r="K217" s="588"/>
      <c r="L217" s="590" t="s">
        <v>21</v>
      </c>
      <c r="M217" s="588" t="s">
        <v>198</v>
      </c>
      <c r="N217" s="478"/>
      <c r="O217" s="211">
        <v>67796610</v>
      </c>
      <c r="P217" s="120">
        <v>67796610</v>
      </c>
      <c r="Q217" s="211" t="s">
        <v>25</v>
      </c>
      <c r="R217" s="211">
        <v>-13580</v>
      </c>
      <c r="S217" s="211">
        <v>-40785</v>
      </c>
      <c r="T217" s="211">
        <v>-50847</v>
      </c>
      <c r="U217" s="211">
        <v>-25424</v>
      </c>
      <c r="V217" s="211" t="s">
        <v>841</v>
      </c>
      <c r="W217" s="14" t="s">
        <v>114</v>
      </c>
      <c r="X217" s="210" t="s">
        <v>85</v>
      </c>
      <c r="Y217" s="590" t="s">
        <v>24</v>
      </c>
      <c r="Z217" s="590" t="s">
        <v>313</v>
      </c>
      <c r="AA217" s="588"/>
      <c r="AB217" s="358" t="s">
        <v>471</v>
      </c>
      <c r="AC217" s="196" t="s">
        <v>772</v>
      </c>
      <c r="AD217" s="662"/>
      <c r="AE217" s="701"/>
    </row>
    <row r="218" spans="1:31" s="116" customFormat="1" ht="82.5" customHeight="1" x14ac:dyDescent="0.25">
      <c r="A218" s="254"/>
      <c r="B218" s="234" t="s">
        <v>166</v>
      </c>
      <c r="C218" s="234" t="s">
        <v>521</v>
      </c>
      <c r="D218" s="121" t="s">
        <v>157</v>
      </c>
      <c r="E218" s="207" t="s">
        <v>130</v>
      </c>
      <c r="F218" s="207" t="s">
        <v>200</v>
      </c>
      <c r="G218" s="259" t="s">
        <v>814</v>
      </c>
      <c r="H218" s="121" t="s">
        <v>189</v>
      </c>
      <c r="I218" s="500"/>
      <c r="J218" s="247"/>
      <c r="K218" s="81"/>
      <c r="L218" s="207" t="s">
        <v>21</v>
      </c>
      <c r="M218" s="81"/>
      <c r="N218" s="491"/>
      <c r="O218" s="211">
        <v>120561271</v>
      </c>
      <c r="P218" s="120">
        <v>123777296.23999999</v>
      </c>
      <c r="Q218" s="211" t="s">
        <v>25</v>
      </c>
      <c r="R218" s="211">
        <v>0</v>
      </c>
      <c r="S218" s="211">
        <v>-541630</v>
      </c>
      <c r="T218" s="211">
        <v>-9821900</v>
      </c>
      <c r="U218" s="211">
        <v>-3059740</v>
      </c>
      <c r="V218" s="211" t="s">
        <v>842</v>
      </c>
      <c r="W218" s="14" t="s">
        <v>114</v>
      </c>
      <c r="X218" s="210" t="s">
        <v>85</v>
      </c>
      <c r="Y218" s="207" t="s">
        <v>24</v>
      </c>
      <c r="Z218" s="207" t="s">
        <v>313</v>
      </c>
      <c r="AA218" s="81"/>
      <c r="AB218" s="358" t="s">
        <v>469</v>
      </c>
      <c r="AC218" s="196" t="s">
        <v>772</v>
      </c>
      <c r="AD218" s="662"/>
      <c r="AE218" s="701"/>
    </row>
    <row r="219" spans="1:31" s="116" customFormat="1" ht="51.75" customHeight="1" x14ac:dyDescent="0.25">
      <c r="A219" s="254"/>
      <c r="B219" s="234" t="s">
        <v>166</v>
      </c>
      <c r="C219" s="234" t="s">
        <v>521</v>
      </c>
      <c r="D219" s="121" t="s">
        <v>158</v>
      </c>
      <c r="E219" s="207" t="s">
        <v>130</v>
      </c>
      <c r="F219" s="207" t="s">
        <v>200</v>
      </c>
      <c r="G219" s="260"/>
      <c r="H219" s="121" t="s">
        <v>189</v>
      </c>
      <c r="I219" s="500"/>
      <c r="J219" s="247"/>
      <c r="K219" s="81"/>
      <c r="L219" s="207" t="s">
        <v>21</v>
      </c>
      <c r="M219" s="81"/>
      <c r="N219" s="491"/>
      <c r="O219" s="211">
        <v>118371271</v>
      </c>
      <c r="P219" s="120">
        <v>125134620.73</v>
      </c>
      <c r="Q219" s="211" t="s">
        <v>25</v>
      </c>
      <c r="R219" s="211">
        <v>0</v>
      </c>
      <c r="S219" s="211">
        <v>-401032</v>
      </c>
      <c r="T219" s="211">
        <v>-11509579</v>
      </c>
      <c r="U219" s="211">
        <v>-3213426</v>
      </c>
      <c r="V219" s="211" t="s">
        <v>843</v>
      </c>
      <c r="W219" s="14" t="s">
        <v>114</v>
      </c>
      <c r="X219" s="210" t="s">
        <v>85</v>
      </c>
      <c r="Y219" s="207" t="s">
        <v>24</v>
      </c>
      <c r="Z219" s="207" t="s">
        <v>313</v>
      </c>
      <c r="AA219" s="81"/>
      <c r="AB219" s="358" t="s">
        <v>469</v>
      </c>
      <c r="AC219" s="196" t="s">
        <v>772</v>
      </c>
      <c r="AD219" s="662"/>
      <c r="AE219" s="701"/>
    </row>
    <row r="220" spans="1:31" s="116" customFormat="1" ht="61.5" customHeight="1" x14ac:dyDescent="0.25">
      <c r="A220" s="254"/>
      <c r="B220" s="234" t="s">
        <v>166</v>
      </c>
      <c r="C220" s="234" t="s">
        <v>521</v>
      </c>
      <c r="D220" s="121" t="s">
        <v>159</v>
      </c>
      <c r="E220" s="207" t="s">
        <v>130</v>
      </c>
      <c r="F220" s="207" t="s">
        <v>200</v>
      </c>
      <c r="G220" s="260"/>
      <c r="H220" s="121" t="s">
        <v>190</v>
      </c>
      <c r="I220" s="500"/>
      <c r="J220" s="247"/>
      <c r="K220" s="81"/>
      <c r="L220" s="207" t="s">
        <v>21</v>
      </c>
      <c r="M220" s="81"/>
      <c r="N220" s="491"/>
      <c r="O220" s="211">
        <v>118502481</v>
      </c>
      <c r="P220" s="120">
        <f>60852943.16*2</f>
        <v>121705886.31999999</v>
      </c>
      <c r="Q220" s="211" t="s">
        <v>25</v>
      </c>
      <c r="R220" s="211">
        <v>0</v>
      </c>
      <c r="S220" s="211">
        <v>0</v>
      </c>
      <c r="T220" s="211">
        <v>-2436808.35</v>
      </c>
      <c r="U220" s="211">
        <v>-3994544</v>
      </c>
      <c r="V220" s="211" t="s">
        <v>844</v>
      </c>
      <c r="W220" s="14" t="s">
        <v>114</v>
      </c>
      <c r="X220" s="210" t="s">
        <v>85</v>
      </c>
      <c r="Y220" s="207" t="s">
        <v>24</v>
      </c>
      <c r="Z220" s="207" t="s">
        <v>313</v>
      </c>
      <c r="AA220" s="81"/>
      <c r="AB220" s="358" t="s">
        <v>469</v>
      </c>
      <c r="AC220" s="196" t="s">
        <v>772</v>
      </c>
      <c r="AD220" s="662"/>
      <c r="AE220" s="701"/>
    </row>
    <row r="221" spans="1:31" s="116" customFormat="1" ht="66" customHeight="1" x14ac:dyDescent="0.25">
      <c r="A221" s="254"/>
      <c r="B221" s="234" t="s">
        <v>166</v>
      </c>
      <c r="C221" s="234" t="s">
        <v>521</v>
      </c>
      <c r="D221" s="121" t="s">
        <v>160</v>
      </c>
      <c r="E221" s="207" t="s">
        <v>130</v>
      </c>
      <c r="F221" s="207" t="s">
        <v>200</v>
      </c>
      <c r="G221" s="260"/>
      <c r="H221" s="121" t="s">
        <v>191</v>
      </c>
      <c r="I221" s="500"/>
      <c r="J221" s="247"/>
      <c r="K221" s="81"/>
      <c r="L221" s="207" t="s">
        <v>21</v>
      </c>
      <c r="M221" s="81"/>
      <c r="N221" s="491"/>
      <c r="O221" s="211">
        <v>159639830</v>
      </c>
      <c r="P221" s="120">
        <v>169258225.63999999</v>
      </c>
      <c r="Q221" s="211" t="s">
        <v>25</v>
      </c>
      <c r="R221" s="211">
        <v>0</v>
      </c>
      <c r="S221" s="211">
        <v>-165254</v>
      </c>
      <c r="T221" s="211">
        <v>-15514160</v>
      </c>
      <c r="U221" s="211">
        <v>-2897653</v>
      </c>
      <c r="V221" s="211" t="s">
        <v>845</v>
      </c>
      <c r="W221" s="14" t="s">
        <v>114</v>
      </c>
      <c r="X221" s="210" t="s">
        <v>85</v>
      </c>
      <c r="Y221" s="207" t="s">
        <v>24</v>
      </c>
      <c r="Z221" s="207" t="s">
        <v>313</v>
      </c>
      <c r="AA221" s="81"/>
      <c r="AB221" s="358" t="s">
        <v>469</v>
      </c>
      <c r="AC221" s="196" t="s">
        <v>772</v>
      </c>
      <c r="AD221" s="662"/>
      <c r="AE221" s="701"/>
    </row>
    <row r="222" spans="1:31" s="116" customFormat="1" ht="66" customHeight="1" x14ac:dyDescent="0.25">
      <c r="A222" s="254"/>
      <c r="B222" s="234" t="s">
        <v>166</v>
      </c>
      <c r="C222" s="234" t="s">
        <v>521</v>
      </c>
      <c r="D222" s="121" t="s">
        <v>161</v>
      </c>
      <c r="E222" s="207" t="s">
        <v>130</v>
      </c>
      <c r="F222" s="207" t="s">
        <v>200</v>
      </c>
      <c r="G222" s="260"/>
      <c r="H222" s="121" t="s">
        <v>192</v>
      </c>
      <c r="I222" s="500"/>
      <c r="J222" s="247"/>
      <c r="K222" s="81"/>
      <c r="L222" s="207" t="s">
        <v>21</v>
      </c>
      <c r="M222" s="233"/>
      <c r="N222" s="491"/>
      <c r="O222" s="211">
        <v>62346075</v>
      </c>
      <c r="P222" s="120">
        <v>62346075</v>
      </c>
      <c r="Q222" s="211" t="s">
        <v>25</v>
      </c>
      <c r="R222" s="211">
        <v>-481147.97</v>
      </c>
      <c r="S222" s="211">
        <v>-1309426</v>
      </c>
      <c r="T222" s="211">
        <v>-1450624</v>
      </c>
      <c r="U222" s="211">
        <v>-246850</v>
      </c>
      <c r="V222" s="211" t="s">
        <v>846</v>
      </c>
      <c r="W222" s="14" t="s">
        <v>114</v>
      </c>
      <c r="X222" s="210" t="s">
        <v>85</v>
      </c>
      <c r="Y222" s="207" t="s">
        <v>24</v>
      </c>
      <c r="Z222" s="207" t="s">
        <v>313</v>
      </c>
      <c r="AA222" s="81"/>
      <c r="AB222" s="358" t="s">
        <v>469</v>
      </c>
      <c r="AC222" s="196" t="s">
        <v>772</v>
      </c>
      <c r="AD222" s="662"/>
      <c r="AE222" s="701"/>
    </row>
    <row r="223" spans="1:31" s="116" customFormat="1" ht="57.75" customHeight="1" x14ac:dyDescent="0.25">
      <c r="A223" s="254"/>
      <c r="B223" s="234" t="s">
        <v>166</v>
      </c>
      <c r="C223" s="234" t="s">
        <v>521</v>
      </c>
      <c r="D223" s="121" t="s">
        <v>162</v>
      </c>
      <c r="E223" s="207" t="s">
        <v>130</v>
      </c>
      <c r="F223" s="207" t="s">
        <v>200</v>
      </c>
      <c r="G223" s="260"/>
      <c r="H223" s="121" t="s">
        <v>193</v>
      </c>
      <c r="I223" s="500"/>
      <c r="J223" s="247"/>
      <c r="K223" s="81"/>
      <c r="L223" s="207" t="s">
        <v>21</v>
      </c>
      <c r="M223" s="207" t="s">
        <v>197</v>
      </c>
      <c r="N223" s="491"/>
      <c r="O223" s="211">
        <v>23060704</v>
      </c>
      <c r="P223" s="120">
        <v>23060704</v>
      </c>
      <c r="Q223" s="211" t="s">
        <v>25</v>
      </c>
      <c r="R223" s="211">
        <v>0</v>
      </c>
      <c r="S223" s="211">
        <v>-48610</v>
      </c>
      <c r="T223" s="211">
        <v>-198729</v>
      </c>
      <c r="U223" s="211">
        <v>-107373</v>
      </c>
      <c r="V223" s="211" t="s">
        <v>847</v>
      </c>
      <c r="W223" s="14" t="s">
        <v>114</v>
      </c>
      <c r="X223" s="210" t="s">
        <v>85</v>
      </c>
      <c r="Y223" s="207" t="s">
        <v>24</v>
      </c>
      <c r="Z223" s="207" t="s">
        <v>313</v>
      </c>
      <c r="AA223" s="81"/>
      <c r="AB223" s="358" t="s">
        <v>472</v>
      </c>
      <c r="AC223" s="196" t="s">
        <v>772</v>
      </c>
      <c r="AD223" s="662"/>
      <c r="AE223" s="701"/>
    </row>
    <row r="224" spans="1:31" s="116" customFormat="1" ht="51" customHeight="1" x14ac:dyDescent="0.25">
      <c r="A224" s="254"/>
      <c r="B224" s="234" t="s">
        <v>166</v>
      </c>
      <c r="C224" s="234" t="s">
        <v>521</v>
      </c>
      <c r="D224" s="121" t="s">
        <v>163</v>
      </c>
      <c r="E224" s="207" t="s">
        <v>130</v>
      </c>
      <c r="F224" s="207" t="s">
        <v>200</v>
      </c>
      <c r="G224" s="260"/>
      <c r="H224" s="121" t="s">
        <v>194</v>
      </c>
      <c r="I224" s="500"/>
      <c r="J224" s="247"/>
      <c r="K224" s="81"/>
      <c r="L224" s="207" t="s">
        <v>21</v>
      </c>
      <c r="M224" s="80" t="s">
        <v>198</v>
      </c>
      <c r="N224" s="491"/>
      <c r="O224" s="211">
        <v>121702564</v>
      </c>
      <c r="P224" s="120">
        <f>42386214.82*3</f>
        <v>127158644.46000001</v>
      </c>
      <c r="Q224" s="211" t="s">
        <v>25</v>
      </c>
      <c r="R224" s="211">
        <v>-3844704.44</v>
      </c>
      <c r="S224" s="211">
        <v>-13824638.880000001</v>
      </c>
      <c r="T224" s="211">
        <v>-5204789</v>
      </c>
      <c r="U224" s="211">
        <v>-276102</v>
      </c>
      <c r="V224" s="211" t="s">
        <v>848</v>
      </c>
      <c r="W224" s="14" t="s">
        <v>114</v>
      </c>
      <c r="X224" s="210" t="s">
        <v>85</v>
      </c>
      <c r="Y224" s="207" t="s">
        <v>24</v>
      </c>
      <c r="Z224" s="207" t="s">
        <v>313</v>
      </c>
      <c r="AA224" s="81"/>
      <c r="AB224" s="358" t="s">
        <v>473</v>
      </c>
      <c r="AC224" s="196" t="s">
        <v>772</v>
      </c>
      <c r="AD224" s="662"/>
      <c r="AE224" s="701"/>
    </row>
    <row r="225" spans="1:31" s="116" customFormat="1" ht="68.25" customHeight="1" x14ac:dyDescent="0.25">
      <c r="A225" s="254"/>
      <c r="B225" s="234" t="s">
        <v>166</v>
      </c>
      <c r="C225" s="234" t="s">
        <v>521</v>
      </c>
      <c r="D225" s="121" t="s">
        <v>164</v>
      </c>
      <c r="E225" s="207" t="s">
        <v>130</v>
      </c>
      <c r="F225" s="207" t="s">
        <v>200</v>
      </c>
      <c r="G225" s="260"/>
      <c r="H225" s="121" t="s">
        <v>195</v>
      </c>
      <c r="I225" s="500"/>
      <c r="J225" s="247"/>
      <c r="K225" s="81"/>
      <c r="L225" s="207" t="s">
        <v>21</v>
      </c>
      <c r="M225" s="233"/>
      <c r="N225" s="491"/>
      <c r="O225" s="211">
        <v>22514974</v>
      </c>
      <c r="P225" s="120">
        <v>24450635.809999999</v>
      </c>
      <c r="Q225" s="211" t="s">
        <v>25</v>
      </c>
      <c r="R225" s="211">
        <v>-711269.65</v>
      </c>
      <c r="S225" s="211">
        <v>-2886215.26</v>
      </c>
      <c r="T225" s="211">
        <v>-1485186.06</v>
      </c>
      <c r="U225" s="211">
        <v>-92034</v>
      </c>
      <c r="V225" s="211" t="s">
        <v>849</v>
      </c>
      <c r="W225" s="14" t="s">
        <v>114</v>
      </c>
      <c r="X225" s="210" t="s">
        <v>85</v>
      </c>
      <c r="Y225" s="207" t="s">
        <v>24</v>
      </c>
      <c r="Z225" s="207" t="s">
        <v>313</v>
      </c>
      <c r="AA225" s="81"/>
      <c r="AB225" s="358" t="s">
        <v>474</v>
      </c>
      <c r="AC225" s="196" t="s">
        <v>772</v>
      </c>
      <c r="AD225" s="662"/>
      <c r="AE225" s="701"/>
    </row>
    <row r="226" spans="1:31" s="116" customFormat="1" ht="53.25" customHeight="1" thickBot="1" x14ac:dyDescent="0.3">
      <c r="A226" s="592"/>
      <c r="B226" s="55" t="s">
        <v>166</v>
      </c>
      <c r="C226" s="55" t="s">
        <v>521</v>
      </c>
      <c r="D226" s="375" t="s">
        <v>165</v>
      </c>
      <c r="E226" s="142" t="s">
        <v>130</v>
      </c>
      <c r="F226" s="142" t="s">
        <v>200</v>
      </c>
      <c r="G226" s="280"/>
      <c r="H226" s="375" t="s">
        <v>196</v>
      </c>
      <c r="I226" s="501"/>
      <c r="J226" s="426"/>
      <c r="K226" s="82"/>
      <c r="L226" s="142" t="s">
        <v>21</v>
      </c>
      <c r="M226" s="142" t="s">
        <v>199</v>
      </c>
      <c r="N226" s="424"/>
      <c r="O226" s="148">
        <v>68998814</v>
      </c>
      <c r="P226" s="270">
        <v>68998814</v>
      </c>
      <c r="Q226" s="148" t="s">
        <v>25</v>
      </c>
      <c r="R226" s="148">
        <v>-535123.73</v>
      </c>
      <c r="S226" s="148">
        <v>-1999446</v>
      </c>
      <c r="T226" s="148">
        <v>-2657585</v>
      </c>
      <c r="U226" s="148">
        <v>-826879</v>
      </c>
      <c r="V226" s="148" t="s">
        <v>850</v>
      </c>
      <c r="W226" s="377" t="s">
        <v>114</v>
      </c>
      <c r="X226" s="147" t="s">
        <v>85</v>
      </c>
      <c r="Y226" s="142" t="s">
        <v>24</v>
      </c>
      <c r="Z226" s="142" t="s">
        <v>313</v>
      </c>
      <c r="AA226" s="82"/>
      <c r="AB226" s="417" t="s">
        <v>469</v>
      </c>
      <c r="AC226" s="197" t="s">
        <v>772</v>
      </c>
      <c r="AD226" s="665"/>
      <c r="AE226" s="702"/>
    </row>
    <row r="227" spans="1:31" s="114" customFormat="1" ht="21.75" hidden="1" customHeight="1" thickBot="1" x14ac:dyDescent="0.3">
      <c r="A227" s="360" t="s">
        <v>935</v>
      </c>
      <c r="B227" s="361"/>
      <c r="C227" s="361"/>
      <c r="D227" s="362"/>
      <c r="E227" s="341"/>
      <c r="F227" s="363"/>
      <c r="G227" s="361"/>
      <c r="H227" s="364"/>
      <c r="I227" s="341"/>
      <c r="J227" s="341"/>
      <c r="K227" s="341"/>
      <c r="L227" s="341"/>
      <c r="M227" s="361"/>
      <c r="N227" s="357"/>
      <c r="O227" s="357"/>
      <c r="P227" s="365"/>
      <c r="Q227" s="357"/>
      <c r="R227" s="357"/>
      <c r="S227" s="357"/>
      <c r="T227" s="357"/>
      <c r="U227" s="357"/>
      <c r="V227" s="357"/>
      <c r="W227" s="357"/>
      <c r="X227" s="357"/>
      <c r="Y227" s="357"/>
      <c r="Z227" s="341"/>
      <c r="AA227" s="341"/>
      <c r="AB227" s="344"/>
      <c r="AC227" s="366"/>
      <c r="AD227" s="667"/>
      <c r="AE227" s="687"/>
    </row>
    <row r="228" spans="1:31" ht="280.5" hidden="1" customHeight="1" thickBot="1" x14ac:dyDescent="0.3">
      <c r="A228" s="492" t="s">
        <v>598</v>
      </c>
      <c r="B228" s="463" t="s">
        <v>621</v>
      </c>
      <c r="C228" s="342" t="s">
        <v>622</v>
      </c>
      <c r="D228" s="483" t="s">
        <v>936</v>
      </c>
      <c r="E228" s="484" t="s">
        <v>623</v>
      </c>
      <c r="F228" s="485" t="s">
        <v>624</v>
      </c>
      <c r="G228" s="485" t="s">
        <v>625</v>
      </c>
      <c r="H228" s="486" t="s">
        <v>626</v>
      </c>
      <c r="I228" s="484" t="s">
        <v>627</v>
      </c>
      <c r="J228" s="485" t="s">
        <v>628</v>
      </c>
      <c r="K228" s="84" t="s">
        <v>21</v>
      </c>
      <c r="L228" s="487"/>
      <c r="M228" s="487" t="s">
        <v>629</v>
      </c>
      <c r="N228" s="488" t="s">
        <v>130</v>
      </c>
      <c r="O228" s="440">
        <v>192791.53</v>
      </c>
      <c r="P228" s="489">
        <v>0</v>
      </c>
      <c r="Q228" s="440" t="s">
        <v>114</v>
      </c>
      <c r="R228" s="440" t="s">
        <v>630</v>
      </c>
      <c r="S228" s="440" t="s">
        <v>631</v>
      </c>
      <c r="T228" s="440" t="s">
        <v>631</v>
      </c>
      <c r="U228" s="440" t="s">
        <v>632</v>
      </c>
      <c r="V228" s="440" t="s">
        <v>801</v>
      </c>
      <c r="W228" s="440" t="s">
        <v>84</v>
      </c>
      <c r="X228" s="337" t="s">
        <v>85</v>
      </c>
      <c r="Y228" s="487" t="s">
        <v>24</v>
      </c>
      <c r="Z228" s="440" t="s">
        <v>633</v>
      </c>
      <c r="AA228" s="84">
        <v>2019</v>
      </c>
      <c r="AB228" s="490" t="s">
        <v>635</v>
      </c>
      <c r="AC228" s="623" t="s">
        <v>1048</v>
      </c>
      <c r="AD228" s="113"/>
      <c r="AE228" s="697" t="s">
        <v>621</v>
      </c>
    </row>
    <row r="229" spans="1:31" ht="246.75" hidden="1" customHeight="1" thickBot="1" x14ac:dyDescent="0.3">
      <c r="A229" s="48" t="s">
        <v>352</v>
      </c>
      <c r="B229" s="152" t="s">
        <v>621</v>
      </c>
      <c r="C229" s="72" t="s">
        <v>622</v>
      </c>
      <c r="D229" s="149" t="s">
        <v>638</v>
      </c>
      <c r="E229" s="480" t="s">
        <v>641</v>
      </c>
      <c r="F229" s="191" t="s">
        <v>624</v>
      </c>
      <c r="G229" s="191" t="s">
        <v>625</v>
      </c>
      <c r="H229" s="481" t="s">
        <v>642</v>
      </c>
      <c r="I229" s="480" t="s">
        <v>627</v>
      </c>
      <c r="J229" s="191" t="s">
        <v>643</v>
      </c>
      <c r="K229" s="150" t="s">
        <v>21</v>
      </c>
      <c r="L229" s="71"/>
      <c r="M229" s="71" t="s">
        <v>629</v>
      </c>
      <c r="N229" s="346" t="s">
        <v>130</v>
      </c>
      <c r="O229" s="73">
        <v>523728.81</v>
      </c>
      <c r="P229" s="279">
        <v>0</v>
      </c>
      <c r="Q229" s="73" t="s">
        <v>637</v>
      </c>
      <c r="R229" s="73" t="s">
        <v>644</v>
      </c>
      <c r="S229" s="73" t="s">
        <v>645</v>
      </c>
      <c r="T229" s="73" t="s">
        <v>639</v>
      </c>
      <c r="U229" s="73" t="s">
        <v>646</v>
      </c>
      <c r="V229" s="73" t="s">
        <v>802</v>
      </c>
      <c r="W229" s="73" t="s">
        <v>84</v>
      </c>
      <c r="X229" s="153" t="s">
        <v>85</v>
      </c>
      <c r="Y229" s="71" t="s">
        <v>24</v>
      </c>
      <c r="Z229" s="73" t="s">
        <v>640</v>
      </c>
      <c r="AA229" s="150">
        <v>2019</v>
      </c>
      <c r="AB229" s="74" t="s">
        <v>635</v>
      </c>
      <c r="AC229" s="623" t="s">
        <v>1048</v>
      </c>
      <c r="AD229" s="661"/>
      <c r="AE229" s="698"/>
    </row>
    <row r="230" spans="1:31" ht="253.5" hidden="1" customHeight="1" thickBot="1" x14ac:dyDescent="0.3">
      <c r="A230" s="48" t="s">
        <v>353</v>
      </c>
      <c r="B230" s="152" t="s">
        <v>621</v>
      </c>
      <c r="C230" s="72" t="s">
        <v>622</v>
      </c>
      <c r="D230" s="149" t="s">
        <v>649</v>
      </c>
      <c r="E230" s="493" t="s">
        <v>652</v>
      </c>
      <c r="F230" s="191" t="s">
        <v>624</v>
      </c>
      <c r="G230" s="191" t="s">
        <v>625</v>
      </c>
      <c r="H230" s="481" t="s">
        <v>653</v>
      </c>
      <c r="I230" s="480" t="s">
        <v>627</v>
      </c>
      <c r="J230" s="191" t="s">
        <v>654</v>
      </c>
      <c r="K230" s="150" t="s">
        <v>21</v>
      </c>
      <c r="L230" s="71"/>
      <c r="M230" s="71" t="s">
        <v>636</v>
      </c>
      <c r="N230" s="346" t="s">
        <v>130</v>
      </c>
      <c r="O230" s="73">
        <v>315559.32</v>
      </c>
      <c r="P230" s="279">
        <v>0</v>
      </c>
      <c r="Q230" s="73" t="s">
        <v>647</v>
      </c>
      <c r="R230" s="73" t="s">
        <v>655</v>
      </c>
      <c r="S230" s="73" t="s">
        <v>655</v>
      </c>
      <c r="T230" s="73" t="s">
        <v>656</v>
      </c>
      <c r="U230" s="73" t="s">
        <v>657</v>
      </c>
      <c r="V230" s="73" t="s">
        <v>658</v>
      </c>
      <c r="W230" s="73" t="s">
        <v>84</v>
      </c>
      <c r="X230" s="72" t="s">
        <v>651</v>
      </c>
      <c r="Y230" s="71" t="s">
        <v>24</v>
      </c>
      <c r="Z230" s="73" t="s">
        <v>658</v>
      </c>
      <c r="AA230" s="150">
        <v>2019</v>
      </c>
      <c r="AB230" s="494" t="s">
        <v>635</v>
      </c>
      <c r="AC230" s="623" t="s">
        <v>1048</v>
      </c>
      <c r="AD230" s="662"/>
      <c r="AE230" s="698"/>
    </row>
    <row r="231" spans="1:31" ht="289.5" hidden="1" customHeight="1" thickBot="1" x14ac:dyDescent="0.3">
      <c r="A231" s="48" t="s">
        <v>860</v>
      </c>
      <c r="B231" s="152" t="s">
        <v>621</v>
      </c>
      <c r="C231" s="72" t="s">
        <v>622</v>
      </c>
      <c r="D231" s="149" t="s">
        <v>659</v>
      </c>
      <c r="E231" s="480" t="s">
        <v>660</v>
      </c>
      <c r="F231" s="191" t="s">
        <v>624</v>
      </c>
      <c r="G231" s="191" t="s">
        <v>625</v>
      </c>
      <c r="H231" s="481" t="s">
        <v>661</v>
      </c>
      <c r="I231" s="480" t="s">
        <v>662</v>
      </c>
      <c r="J231" s="480" t="s">
        <v>663</v>
      </c>
      <c r="K231" s="150" t="s">
        <v>21</v>
      </c>
      <c r="L231" s="71"/>
      <c r="M231" s="72" t="s">
        <v>664</v>
      </c>
      <c r="N231" s="346" t="s">
        <v>130</v>
      </c>
      <c r="O231" s="73">
        <v>203889.83</v>
      </c>
      <c r="P231" s="279">
        <v>0</v>
      </c>
      <c r="Q231" s="73" t="s">
        <v>647</v>
      </c>
      <c r="R231" s="73" t="s">
        <v>665</v>
      </c>
      <c r="S231" s="73" t="s">
        <v>666</v>
      </c>
      <c r="T231" s="73" t="s">
        <v>666</v>
      </c>
      <c r="U231" s="73" t="s">
        <v>667</v>
      </c>
      <c r="V231" s="73" t="s">
        <v>803</v>
      </c>
      <c r="W231" s="73" t="s">
        <v>84</v>
      </c>
      <c r="X231" s="72" t="s">
        <v>651</v>
      </c>
      <c r="Y231" s="71" t="s">
        <v>24</v>
      </c>
      <c r="Z231" s="73" t="s">
        <v>668</v>
      </c>
      <c r="AA231" s="150">
        <v>2019</v>
      </c>
      <c r="AB231" s="494" t="s">
        <v>635</v>
      </c>
      <c r="AC231" s="623" t="s">
        <v>1048</v>
      </c>
      <c r="AD231" s="662"/>
      <c r="AE231" s="698"/>
    </row>
    <row r="232" spans="1:31" ht="303" hidden="1" customHeight="1" thickBot="1" x14ac:dyDescent="0.3">
      <c r="A232" s="48" t="s">
        <v>859</v>
      </c>
      <c r="B232" s="152" t="s">
        <v>621</v>
      </c>
      <c r="C232" s="72" t="s">
        <v>622</v>
      </c>
      <c r="D232" s="149" t="s">
        <v>669</v>
      </c>
      <c r="E232" s="480" t="s">
        <v>670</v>
      </c>
      <c r="F232" s="191" t="s">
        <v>624</v>
      </c>
      <c r="G232" s="191" t="s">
        <v>625</v>
      </c>
      <c r="H232" s="481" t="s">
        <v>671</v>
      </c>
      <c r="I232" s="480" t="s">
        <v>650</v>
      </c>
      <c r="J232" s="480" t="s">
        <v>672</v>
      </c>
      <c r="K232" s="150" t="s">
        <v>21</v>
      </c>
      <c r="L232" s="71"/>
      <c r="M232" s="72" t="s">
        <v>629</v>
      </c>
      <c r="N232" s="346" t="s">
        <v>130</v>
      </c>
      <c r="O232" s="495">
        <v>142406.78</v>
      </c>
      <c r="P232" s="496">
        <v>0</v>
      </c>
      <c r="Q232" s="73" t="s">
        <v>647</v>
      </c>
      <c r="R232" s="73" t="s">
        <v>673</v>
      </c>
      <c r="S232" s="73" t="s">
        <v>674</v>
      </c>
      <c r="T232" s="73" t="s">
        <v>674</v>
      </c>
      <c r="U232" s="73" t="s">
        <v>675</v>
      </c>
      <c r="V232" s="73" t="s">
        <v>804</v>
      </c>
      <c r="W232" s="73" t="s">
        <v>84</v>
      </c>
      <c r="X232" s="72" t="s">
        <v>651</v>
      </c>
      <c r="Y232" s="71" t="s">
        <v>24</v>
      </c>
      <c r="Z232" s="73" t="s">
        <v>676</v>
      </c>
      <c r="AA232" s="150">
        <v>2019</v>
      </c>
      <c r="AB232" s="494" t="s">
        <v>635</v>
      </c>
      <c r="AC232" s="623" t="s">
        <v>1048</v>
      </c>
      <c r="AD232" s="662"/>
      <c r="AE232" s="698"/>
    </row>
    <row r="233" spans="1:31" ht="285.75" hidden="1" customHeight="1" thickBot="1" x14ac:dyDescent="0.3">
      <c r="A233" s="48" t="s">
        <v>466</v>
      </c>
      <c r="B233" s="152" t="s">
        <v>621</v>
      </c>
      <c r="C233" s="72" t="s">
        <v>622</v>
      </c>
      <c r="D233" s="149" t="s">
        <v>648</v>
      </c>
      <c r="E233" s="480" t="s">
        <v>677</v>
      </c>
      <c r="F233" s="191" t="s">
        <v>624</v>
      </c>
      <c r="G233" s="191" t="s">
        <v>625</v>
      </c>
      <c r="H233" s="481" t="s">
        <v>678</v>
      </c>
      <c r="I233" s="480" t="s">
        <v>627</v>
      </c>
      <c r="J233" s="480" t="s">
        <v>679</v>
      </c>
      <c r="K233" s="150" t="s">
        <v>21</v>
      </c>
      <c r="L233" s="71"/>
      <c r="M233" s="72" t="s">
        <v>636</v>
      </c>
      <c r="N233" s="346" t="s">
        <v>130</v>
      </c>
      <c r="O233" s="73">
        <v>341573.05</v>
      </c>
      <c r="P233" s="279">
        <v>0</v>
      </c>
      <c r="Q233" s="73" t="s">
        <v>647</v>
      </c>
      <c r="R233" s="73" t="s">
        <v>680</v>
      </c>
      <c r="S233" s="73" t="s">
        <v>680</v>
      </c>
      <c r="T233" s="73" t="s">
        <v>681</v>
      </c>
      <c r="U233" s="73" t="s">
        <v>682</v>
      </c>
      <c r="V233" s="73" t="s">
        <v>805</v>
      </c>
      <c r="W233" s="73" t="s">
        <v>84</v>
      </c>
      <c r="X233" s="72" t="s">
        <v>651</v>
      </c>
      <c r="Y233" s="71" t="s">
        <v>24</v>
      </c>
      <c r="Z233" s="73" t="s">
        <v>683</v>
      </c>
      <c r="AA233" s="150">
        <v>2019</v>
      </c>
      <c r="AB233" s="494" t="s">
        <v>635</v>
      </c>
      <c r="AC233" s="623" t="s">
        <v>1048</v>
      </c>
      <c r="AD233" s="662"/>
      <c r="AE233" s="698"/>
    </row>
    <row r="234" spans="1:31" ht="409.6" hidden="1" thickBot="1" x14ac:dyDescent="0.3">
      <c r="A234" s="48" t="s">
        <v>599</v>
      </c>
      <c r="B234" s="152" t="s">
        <v>621</v>
      </c>
      <c r="C234" s="72" t="s">
        <v>622</v>
      </c>
      <c r="D234" s="149" t="s">
        <v>686</v>
      </c>
      <c r="E234" s="480" t="s">
        <v>687</v>
      </c>
      <c r="F234" s="191" t="s">
        <v>624</v>
      </c>
      <c r="G234" s="480" t="s">
        <v>625</v>
      </c>
      <c r="H234" s="481" t="s">
        <v>688</v>
      </c>
      <c r="I234" s="480" t="s">
        <v>627</v>
      </c>
      <c r="J234" s="480" t="s">
        <v>689</v>
      </c>
      <c r="K234" s="150" t="s">
        <v>21</v>
      </c>
      <c r="L234" s="71"/>
      <c r="M234" s="72" t="s">
        <v>629</v>
      </c>
      <c r="N234" s="346" t="s">
        <v>130</v>
      </c>
      <c r="O234" s="495">
        <v>219779.66</v>
      </c>
      <c r="P234" s="496">
        <v>0</v>
      </c>
      <c r="Q234" s="73" t="s">
        <v>647</v>
      </c>
      <c r="R234" s="73" t="s">
        <v>690</v>
      </c>
      <c r="S234" s="73" t="s">
        <v>691</v>
      </c>
      <c r="T234" s="73" t="s">
        <v>691</v>
      </c>
      <c r="U234" s="73" t="s">
        <v>692</v>
      </c>
      <c r="V234" s="73" t="s">
        <v>806</v>
      </c>
      <c r="W234" s="73" t="s">
        <v>84</v>
      </c>
      <c r="X234" s="72" t="s">
        <v>651</v>
      </c>
      <c r="Y234" s="71" t="s">
        <v>24</v>
      </c>
      <c r="Z234" s="73" t="s">
        <v>693</v>
      </c>
      <c r="AA234" s="150">
        <v>2019</v>
      </c>
      <c r="AB234" s="494" t="s">
        <v>635</v>
      </c>
      <c r="AC234" s="623" t="s">
        <v>1048</v>
      </c>
      <c r="AD234" s="662"/>
      <c r="AE234" s="698"/>
    </row>
    <row r="235" spans="1:31" ht="246" hidden="1" customHeight="1" thickBot="1" x14ac:dyDescent="0.3">
      <c r="A235" s="48" t="s">
        <v>600</v>
      </c>
      <c r="B235" s="152" t="s">
        <v>621</v>
      </c>
      <c r="C235" s="72" t="s">
        <v>622</v>
      </c>
      <c r="D235" s="149" t="s">
        <v>697</v>
      </c>
      <c r="E235" s="480" t="s">
        <v>698</v>
      </c>
      <c r="F235" s="191" t="s">
        <v>624</v>
      </c>
      <c r="G235" s="480" t="s">
        <v>625</v>
      </c>
      <c r="H235" s="481" t="s">
        <v>699</v>
      </c>
      <c r="I235" s="480" t="s">
        <v>650</v>
      </c>
      <c r="J235" s="480" t="s">
        <v>700</v>
      </c>
      <c r="K235" s="150" t="s">
        <v>21</v>
      </c>
      <c r="L235" s="71"/>
      <c r="M235" s="72" t="s">
        <v>629</v>
      </c>
      <c r="N235" s="346" t="s">
        <v>130</v>
      </c>
      <c r="O235" s="495">
        <v>11661.02</v>
      </c>
      <c r="P235" s="496">
        <v>0</v>
      </c>
      <c r="Q235" s="73" t="s">
        <v>647</v>
      </c>
      <c r="R235" s="73" t="s">
        <v>694</v>
      </c>
      <c r="S235" s="495">
        <v>0</v>
      </c>
      <c r="T235" s="495">
        <v>0</v>
      </c>
      <c r="U235" s="73" t="s">
        <v>695</v>
      </c>
      <c r="V235" s="73" t="s">
        <v>807</v>
      </c>
      <c r="W235" s="73" t="s">
        <v>84</v>
      </c>
      <c r="X235" s="72" t="s">
        <v>651</v>
      </c>
      <c r="Y235" s="71" t="s">
        <v>24</v>
      </c>
      <c r="Z235" s="73" t="s">
        <v>696</v>
      </c>
      <c r="AA235" s="150">
        <v>2019</v>
      </c>
      <c r="AB235" s="494" t="s">
        <v>635</v>
      </c>
      <c r="AC235" s="623" t="s">
        <v>1048</v>
      </c>
      <c r="AD235" s="662"/>
      <c r="AE235" s="698"/>
    </row>
    <row r="236" spans="1:31" ht="270.75" hidden="1" customHeight="1" thickBot="1" x14ac:dyDescent="0.3">
      <c r="A236" s="634" t="s">
        <v>601</v>
      </c>
      <c r="B236" s="72"/>
      <c r="C236" s="72"/>
      <c r="D236" s="644" t="s">
        <v>1059</v>
      </c>
      <c r="E236" s="622" t="s">
        <v>1060</v>
      </c>
      <c r="F236" s="191"/>
      <c r="G236" s="645" t="s">
        <v>625</v>
      </c>
      <c r="H236" s="646" t="s">
        <v>1061</v>
      </c>
      <c r="I236" s="622" t="s">
        <v>650</v>
      </c>
      <c r="J236" s="645" t="s">
        <v>1062</v>
      </c>
      <c r="K236" s="71"/>
      <c r="L236" s="647"/>
      <c r="M236" s="645" t="s">
        <v>636</v>
      </c>
      <c r="N236" s="622" t="s">
        <v>114</v>
      </c>
      <c r="O236" s="648">
        <v>413606.95</v>
      </c>
      <c r="P236" s="649">
        <v>0</v>
      </c>
      <c r="Q236" s="73"/>
      <c r="R236" s="73"/>
      <c r="S236" s="495"/>
      <c r="T236" s="495"/>
      <c r="U236" s="73"/>
      <c r="V236" s="73"/>
      <c r="W236" s="73"/>
      <c r="X236" s="72"/>
      <c r="Y236" s="71"/>
      <c r="Z236" s="73"/>
      <c r="AA236" s="71"/>
      <c r="AB236" s="494"/>
      <c r="AC236" s="623" t="s">
        <v>1096</v>
      </c>
      <c r="AD236" s="662"/>
      <c r="AE236" s="698"/>
    </row>
    <row r="237" spans="1:31" ht="272.25" hidden="1" customHeight="1" thickBot="1" x14ac:dyDescent="0.3">
      <c r="A237" s="618" t="s">
        <v>602</v>
      </c>
      <c r="B237" s="72"/>
      <c r="C237" s="72"/>
      <c r="D237" s="644" t="s">
        <v>684</v>
      </c>
      <c r="E237" s="622" t="s">
        <v>1063</v>
      </c>
      <c r="F237" s="191"/>
      <c r="G237" s="645" t="s">
        <v>625</v>
      </c>
      <c r="H237" s="646" t="s">
        <v>1064</v>
      </c>
      <c r="I237" s="622" t="s">
        <v>627</v>
      </c>
      <c r="J237" s="645" t="s">
        <v>1065</v>
      </c>
      <c r="K237" s="71"/>
      <c r="L237" s="647"/>
      <c r="M237" s="645" t="s">
        <v>664</v>
      </c>
      <c r="N237" s="622" t="s">
        <v>114</v>
      </c>
      <c r="O237" s="648">
        <v>149652.54</v>
      </c>
      <c r="P237" s="649">
        <v>0</v>
      </c>
      <c r="Q237" s="73"/>
      <c r="R237" s="73"/>
      <c r="S237" s="495"/>
      <c r="T237" s="495"/>
      <c r="U237" s="73"/>
      <c r="V237" s="73"/>
      <c r="W237" s="73"/>
      <c r="X237" s="72"/>
      <c r="Y237" s="71"/>
      <c r="Z237" s="73"/>
      <c r="AA237" s="71"/>
      <c r="AB237" s="494"/>
      <c r="AC237" s="623" t="s">
        <v>1096</v>
      </c>
      <c r="AD237" s="662"/>
      <c r="AE237" s="698"/>
    </row>
    <row r="238" spans="1:31" ht="258.75" hidden="1" customHeight="1" thickBot="1" x14ac:dyDescent="0.3">
      <c r="A238" s="618" t="s">
        <v>603</v>
      </c>
      <c r="B238" s="72"/>
      <c r="C238" s="72"/>
      <c r="D238" s="644" t="s">
        <v>1066</v>
      </c>
      <c r="E238" s="622" t="s">
        <v>1067</v>
      </c>
      <c r="F238" s="191"/>
      <c r="G238" s="645" t="s">
        <v>625</v>
      </c>
      <c r="H238" s="646" t="s">
        <v>1079</v>
      </c>
      <c r="I238" s="622" t="s">
        <v>650</v>
      </c>
      <c r="J238" s="645" t="s">
        <v>1068</v>
      </c>
      <c r="K238" s="71"/>
      <c r="L238" s="647"/>
      <c r="M238" s="645" t="s">
        <v>685</v>
      </c>
      <c r="N238" s="622" t="s">
        <v>114</v>
      </c>
      <c r="O238" s="648">
        <v>152025.42000000001</v>
      </c>
      <c r="P238" s="649">
        <v>0</v>
      </c>
      <c r="Q238" s="73"/>
      <c r="R238" s="73"/>
      <c r="S238" s="495"/>
      <c r="T238" s="495"/>
      <c r="U238" s="73"/>
      <c r="V238" s="73"/>
      <c r="W238" s="73"/>
      <c r="X238" s="72"/>
      <c r="Y238" s="71"/>
      <c r="Z238" s="73"/>
      <c r="AA238" s="71"/>
      <c r="AB238" s="494"/>
      <c r="AC238" s="623" t="s">
        <v>1096</v>
      </c>
      <c r="AD238" s="662"/>
      <c r="AE238" s="698"/>
    </row>
    <row r="239" spans="1:31" ht="252.75" hidden="1" customHeight="1" thickBot="1" x14ac:dyDescent="0.3">
      <c r="A239" s="618" t="s">
        <v>604</v>
      </c>
      <c r="B239" s="72"/>
      <c r="C239" s="72"/>
      <c r="D239" s="644" t="s">
        <v>1066</v>
      </c>
      <c r="E239" s="622" t="s">
        <v>1069</v>
      </c>
      <c r="F239" s="191"/>
      <c r="G239" s="645" t="s">
        <v>625</v>
      </c>
      <c r="H239" s="646" t="s">
        <v>1080</v>
      </c>
      <c r="I239" s="622" t="s">
        <v>650</v>
      </c>
      <c r="J239" s="645" t="s">
        <v>1070</v>
      </c>
      <c r="K239" s="71"/>
      <c r="L239" s="647"/>
      <c r="M239" s="645" t="s">
        <v>685</v>
      </c>
      <c r="N239" s="622" t="s">
        <v>114</v>
      </c>
      <c r="O239" s="648">
        <v>116144.07</v>
      </c>
      <c r="P239" s="649">
        <v>0</v>
      </c>
      <c r="Q239" s="73"/>
      <c r="R239" s="73"/>
      <c r="S239" s="495"/>
      <c r="T239" s="495"/>
      <c r="U239" s="73"/>
      <c r="V239" s="73"/>
      <c r="W239" s="73"/>
      <c r="X239" s="72"/>
      <c r="Y239" s="71"/>
      <c r="Z239" s="73"/>
      <c r="AA239" s="71"/>
      <c r="AB239" s="494"/>
      <c r="AC239" s="623" t="s">
        <v>1096</v>
      </c>
      <c r="AD239" s="662"/>
      <c r="AE239" s="698"/>
    </row>
    <row r="240" spans="1:31" ht="258" hidden="1" customHeight="1" thickBot="1" x14ac:dyDescent="0.3">
      <c r="A240" s="618" t="s">
        <v>605</v>
      </c>
      <c r="B240" s="72"/>
      <c r="C240" s="72"/>
      <c r="D240" s="644" t="s">
        <v>1071</v>
      </c>
      <c r="E240" s="622" t="s">
        <v>1072</v>
      </c>
      <c r="F240" s="191"/>
      <c r="G240" s="645" t="s">
        <v>625</v>
      </c>
      <c r="H240" s="646" t="s">
        <v>1081</v>
      </c>
      <c r="I240" s="622" t="s">
        <v>1058</v>
      </c>
      <c r="J240" s="645" t="s">
        <v>1073</v>
      </c>
      <c r="K240" s="71"/>
      <c r="L240" s="647"/>
      <c r="M240" s="645" t="s">
        <v>629</v>
      </c>
      <c r="N240" s="622" t="s">
        <v>114</v>
      </c>
      <c r="O240" s="648">
        <v>152025.42000000001</v>
      </c>
      <c r="P240" s="649">
        <v>0</v>
      </c>
      <c r="Q240" s="73"/>
      <c r="R240" s="73"/>
      <c r="S240" s="495"/>
      <c r="T240" s="495"/>
      <c r="U240" s="73"/>
      <c r="V240" s="73"/>
      <c r="W240" s="73"/>
      <c r="X240" s="72"/>
      <c r="Y240" s="71"/>
      <c r="Z240" s="73"/>
      <c r="AA240" s="71"/>
      <c r="AB240" s="494"/>
      <c r="AC240" s="623" t="s">
        <v>1096</v>
      </c>
      <c r="AD240" s="662"/>
      <c r="AE240" s="698"/>
    </row>
    <row r="241" spans="1:31" ht="246" hidden="1" customHeight="1" thickBot="1" x14ac:dyDescent="0.3">
      <c r="A241" s="618" t="s">
        <v>606</v>
      </c>
      <c r="B241" s="72"/>
      <c r="C241" s="72"/>
      <c r="D241" s="644" t="s">
        <v>1074</v>
      </c>
      <c r="E241" s="622" t="s">
        <v>1075</v>
      </c>
      <c r="F241" s="191"/>
      <c r="G241" s="645" t="s">
        <v>625</v>
      </c>
      <c r="H241" s="646" t="s">
        <v>1082</v>
      </c>
      <c r="I241" s="622" t="s">
        <v>650</v>
      </c>
      <c r="J241" s="645" t="s">
        <v>1076</v>
      </c>
      <c r="K241" s="71"/>
      <c r="L241" s="647"/>
      <c r="M241" s="645" t="s">
        <v>629</v>
      </c>
      <c r="N241" s="622" t="s">
        <v>114</v>
      </c>
      <c r="O241" s="648">
        <v>11661.02</v>
      </c>
      <c r="P241" s="649">
        <v>0</v>
      </c>
      <c r="Q241" s="73"/>
      <c r="R241" s="73"/>
      <c r="S241" s="495"/>
      <c r="T241" s="495"/>
      <c r="U241" s="73"/>
      <c r="V241" s="73"/>
      <c r="W241" s="73"/>
      <c r="X241" s="72"/>
      <c r="Y241" s="71"/>
      <c r="Z241" s="73"/>
      <c r="AA241" s="71"/>
      <c r="AB241" s="494"/>
      <c r="AC241" s="623" t="s">
        <v>1096</v>
      </c>
      <c r="AD241" s="662"/>
      <c r="AE241" s="698"/>
    </row>
    <row r="242" spans="1:31" ht="234" hidden="1" customHeight="1" thickBot="1" x14ac:dyDescent="0.3">
      <c r="A242" s="48" t="s">
        <v>601</v>
      </c>
      <c r="B242" s="152" t="s">
        <v>621</v>
      </c>
      <c r="C242" s="152" t="s">
        <v>713</v>
      </c>
      <c r="D242" s="688" t="s">
        <v>1074</v>
      </c>
      <c r="E242" s="689" t="s">
        <v>1077</v>
      </c>
      <c r="F242" s="151"/>
      <c r="G242" s="690" t="s">
        <v>625</v>
      </c>
      <c r="H242" s="691" t="s">
        <v>1083</v>
      </c>
      <c r="I242" s="689" t="s">
        <v>650</v>
      </c>
      <c r="J242" s="690" t="s">
        <v>1078</v>
      </c>
      <c r="K242" s="152"/>
      <c r="L242" s="50"/>
      <c r="M242" s="689" t="s">
        <v>636</v>
      </c>
      <c r="N242" s="692" t="s">
        <v>114</v>
      </c>
      <c r="O242" s="693">
        <v>11661.02</v>
      </c>
      <c r="P242" s="694">
        <v>0</v>
      </c>
      <c r="Q242" s="695" t="s">
        <v>114</v>
      </c>
      <c r="R242" s="695">
        <v>0</v>
      </c>
      <c r="S242" s="695">
        <v>0</v>
      </c>
      <c r="T242" s="695">
        <v>0</v>
      </c>
      <c r="U242" s="153">
        <v>0</v>
      </c>
      <c r="V242" s="351" t="s">
        <v>619</v>
      </c>
      <c r="W242" s="153" t="s">
        <v>84</v>
      </c>
      <c r="X242" s="153" t="s">
        <v>708</v>
      </c>
      <c r="Y242" s="150" t="s">
        <v>24</v>
      </c>
      <c r="Z242" s="150" t="s">
        <v>313</v>
      </c>
      <c r="AA242" s="150">
        <v>2019</v>
      </c>
      <c r="AB242" s="696" t="s">
        <v>709</v>
      </c>
      <c r="AC242" s="156" t="s">
        <v>1096</v>
      </c>
      <c r="AD242" s="662"/>
      <c r="AE242" s="698"/>
    </row>
    <row r="243" spans="1:31" ht="88.5" hidden="1" customHeight="1" thickBot="1" x14ac:dyDescent="0.3">
      <c r="A243" s="48" t="s">
        <v>1084</v>
      </c>
      <c r="B243" s="203" t="s">
        <v>621</v>
      </c>
      <c r="C243" s="627" t="s">
        <v>515</v>
      </c>
      <c r="D243" s="201" t="s">
        <v>701</v>
      </c>
      <c r="E243" s="482" t="s">
        <v>702</v>
      </c>
      <c r="F243" s="219" t="s">
        <v>624</v>
      </c>
      <c r="G243" s="482" t="s">
        <v>703</v>
      </c>
      <c r="H243" s="482" t="s">
        <v>704</v>
      </c>
      <c r="I243" s="482" t="s">
        <v>705</v>
      </c>
      <c r="J243" s="482" t="s">
        <v>706</v>
      </c>
      <c r="K243" s="625" t="s">
        <v>21</v>
      </c>
      <c r="L243" s="624"/>
      <c r="M243" s="627" t="s">
        <v>707</v>
      </c>
      <c r="N243" s="424" t="s">
        <v>130</v>
      </c>
      <c r="O243" s="497">
        <v>77655.929999999993</v>
      </c>
      <c r="P243" s="498">
        <v>51770.61</v>
      </c>
      <c r="Q243" s="497" t="s">
        <v>114</v>
      </c>
      <c r="R243" s="497">
        <v>0</v>
      </c>
      <c r="S243" s="497">
        <v>0</v>
      </c>
      <c r="T243" s="497">
        <v>0</v>
      </c>
      <c r="U243" s="628">
        <v>0</v>
      </c>
      <c r="V243" s="302" t="s">
        <v>619</v>
      </c>
      <c r="W243" s="628" t="s">
        <v>84</v>
      </c>
      <c r="X243" s="628" t="s">
        <v>708</v>
      </c>
      <c r="Y243" s="624" t="s">
        <v>24</v>
      </c>
      <c r="Z243" s="625" t="s">
        <v>313</v>
      </c>
      <c r="AA243" s="625">
        <v>2019</v>
      </c>
      <c r="AB243" s="499" t="s">
        <v>709</v>
      </c>
      <c r="AC243" s="630" t="s">
        <v>1048</v>
      </c>
      <c r="AD243" s="662"/>
      <c r="AE243" s="698"/>
    </row>
    <row r="244" spans="1:31" ht="88.5" hidden="1" customHeight="1" thickBot="1" x14ac:dyDescent="0.3">
      <c r="A244" s="48" t="s">
        <v>1085</v>
      </c>
      <c r="B244" s="152" t="s">
        <v>621</v>
      </c>
      <c r="C244" s="72" t="s">
        <v>515</v>
      </c>
      <c r="D244" s="149" t="s">
        <v>710</v>
      </c>
      <c r="E244" s="480" t="s">
        <v>711</v>
      </c>
      <c r="F244" s="191" t="s">
        <v>624</v>
      </c>
      <c r="G244" s="480" t="s">
        <v>703</v>
      </c>
      <c r="H244" s="480" t="s">
        <v>712</v>
      </c>
      <c r="I244" s="480" t="s">
        <v>705</v>
      </c>
      <c r="J244" s="480" t="s">
        <v>706</v>
      </c>
      <c r="K244" s="150" t="s">
        <v>21</v>
      </c>
      <c r="L244" s="71"/>
      <c r="M244" s="72" t="s">
        <v>707</v>
      </c>
      <c r="N244" s="346" t="s">
        <v>130</v>
      </c>
      <c r="O244" s="495">
        <v>55563.56</v>
      </c>
      <c r="P244" s="496">
        <v>40746.6</v>
      </c>
      <c r="Q244" s="495" t="s">
        <v>114</v>
      </c>
      <c r="R244" s="495">
        <v>0</v>
      </c>
      <c r="S244" s="495">
        <v>0</v>
      </c>
      <c r="T244" s="495">
        <v>0</v>
      </c>
      <c r="U244" s="73">
        <v>0</v>
      </c>
      <c r="V244" s="351" t="s">
        <v>619</v>
      </c>
      <c r="W244" s="73" t="s">
        <v>84</v>
      </c>
      <c r="X244" s="73" t="s">
        <v>708</v>
      </c>
      <c r="Y244" s="71" t="s">
        <v>24</v>
      </c>
      <c r="Z244" s="150" t="s">
        <v>313</v>
      </c>
      <c r="AA244" s="150">
        <v>2019</v>
      </c>
      <c r="AB244" s="494" t="s">
        <v>709</v>
      </c>
      <c r="AC244" s="623" t="s">
        <v>1048</v>
      </c>
      <c r="AD244" s="662"/>
      <c r="AE244" s="698"/>
    </row>
    <row r="245" spans="1:31" ht="88.5" hidden="1" customHeight="1" thickBot="1" x14ac:dyDescent="0.3">
      <c r="A245" s="48" t="s">
        <v>1086</v>
      </c>
      <c r="B245" s="152" t="s">
        <v>621</v>
      </c>
      <c r="C245" s="72" t="s">
        <v>713</v>
      </c>
      <c r="D245" s="149" t="s">
        <v>714</v>
      </c>
      <c r="E245" s="480" t="s">
        <v>715</v>
      </c>
      <c r="F245" s="191" t="s">
        <v>716</v>
      </c>
      <c r="G245" s="480" t="s">
        <v>703</v>
      </c>
      <c r="H245" s="480" t="s">
        <v>717</v>
      </c>
      <c r="I245" s="480" t="s">
        <v>705</v>
      </c>
      <c r="J245" s="480" t="s">
        <v>706</v>
      </c>
      <c r="K245" s="150" t="s">
        <v>21</v>
      </c>
      <c r="L245" s="71"/>
      <c r="M245" s="72" t="s">
        <v>707</v>
      </c>
      <c r="N245" s="346" t="s">
        <v>130</v>
      </c>
      <c r="O245" s="495">
        <v>47788.14</v>
      </c>
      <c r="P245" s="496">
        <f>O245</f>
        <v>47788.14</v>
      </c>
      <c r="Q245" s="495" t="s">
        <v>114</v>
      </c>
      <c r="R245" s="495">
        <v>0</v>
      </c>
      <c r="S245" s="495">
        <v>0</v>
      </c>
      <c r="T245" s="495">
        <v>0</v>
      </c>
      <c r="U245" s="73">
        <v>0</v>
      </c>
      <c r="V245" s="351" t="s">
        <v>619</v>
      </c>
      <c r="W245" s="73" t="s">
        <v>84</v>
      </c>
      <c r="X245" s="73" t="s">
        <v>708</v>
      </c>
      <c r="Y245" s="71" t="s">
        <v>24</v>
      </c>
      <c r="Z245" s="150" t="s">
        <v>313</v>
      </c>
      <c r="AA245" s="150">
        <v>2019</v>
      </c>
      <c r="AB245" s="494" t="s">
        <v>709</v>
      </c>
      <c r="AC245" s="623" t="s">
        <v>1048</v>
      </c>
      <c r="AD245" s="662"/>
      <c r="AE245" s="698"/>
    </row>
    <row r="246" spans="1:31" ht="88.5" hidden="1" customHeight="1" thickBot="1" x14ac:dyDescent="0.3">
      <c r="A246" s="48" t="s">
        <v>1087</v>
      </c>
      <c r="B246" s="152" t="s">
        <v>621</v>
      </c>
      <c r="C246" s="72" t="s">
        <v>713</v>
      </c>
      <c r="D246" s="149" t="s">
        <v>718</v>
      </c>
      <c r="E246" s="480" t="s">
        <v>715</v>
      </c>
      <c r="F246" s="191" t="s">
        <v>716</v>
      </c>
      <c r="G246" s="480" t="s">
        <v>719</v>
      </c>
      <c r="H246" s="480" t="s">
        <v>720</v>
      </c>
      <c r="I246" s="480" t="s">
        <v>705</v>
      </c>
      <c r="J246" s="480" t="s">
        <v>706</v>
      </c>
      <c r="K246" s="150" t="s">
        <v>21</v>
      </c>
      <c r="L246" s="71"/>
      <c r="M246" s="72" t="s">
        <v>721</v>
      </c>
      <c r="N246" s="346" t="s">
        <v>130</v>
      </c>
      <c r="O246" s="495">
        <v>20566.95</v>
      </c>
      <c r="P246" s="496">
        <f>O246</f>
        <v>20566.95</v>
      </c>
      <c r="Q246" s="495" t="s">
        <v>114</v>
      </c>
      <c r="R246" s="495">
        <v>0</v>
      </c>
      <c r="S246" s="495">
        <v>0</v>
      </c>
      <c r="T246" s="495">
        <v>0</v>
      </c>
      <c r="U246" s="73">
        <v>0</v>
      </c>
      <c r="V246" s="351" t="s">
        <v>619</v>
      </c>
      <c r="W246" s="73" t="s">
        <v>84</v>
      </c>
      <c r="X246" s="73" t="s">
        <v>708</v>
      </c>
      <c r="Y246" s="71" t="s">
        <v>24</v>
      </c>
      <c r="Z246" s="150" t="s">
        <v>313</v>
      </c>
      <c r="AA246" s="150">
        <v>2019</v>
      </c>
      <c r="AB246" s="494" t="s">
        <v>709</v>
      </c>
      <c r="AC246" s="623" t="s">
        <v>1048</v>
      </c>
      <c r="AD246" s="662"/>
      <c r="AE246" s="698"/>
    </row>
    <row r="247" spans="1:31" ht="88.5" hidden="1" customHeight="1" thickBot="1" x14ac:dyDescent="0.3">
      <c r="A247" s="48" t="s">
        <v>1088</v>
      </c>
      <c r="B247" s="152" t="s">
        <v>621</v>
      </c>
      <c r="C247" s="72" t="s">
        <v>713</v>
      </c>
      <c r="D247" s="149" t="s">
        <v>722</v>
      </c>
      <c r="E247" s="480" t="s">
        <v>715</v>
      </c>
      <c r="F247" s="191" t="s">
        <v>716</v>
      </c>
      <c r="G247" s="480" t="s">
        <v>719</v>
      </c>
      <c r="H247" s="480" t="s">
        <v>723</v>
      </c>
      <c r="I247" s="480" t="s">
        <v>705</v>
      </c>
      <c r="J247" s="480" t="s">
        <v>706</v>
      </c>
      <c r="K247" s="150" t="s">
        <v>21</v>
      </c>
      <c r="L247" s="71"/>
      <c r="M247" s="72" t="s">
        <v>721</v>
      </c>
      <c r="N247" s="346" t="s">
        <v>130</v>
      </c>
      <c r="O247" s="495">
        <v>9741.5300000000007</v>
      </c>
      <c r="P247" s="496">
        <f>O247</f>
        <v>9741.5300000000007</v>
      </c>
      <c r="Q247" s="495" t="s">
        <v>114</v>
      </c>
      <c r="R247" s="495">
        <v>0</v>
      </c>
      <c r="S247" s="495">
        <v>0</v>
      </c>
      <c r="T247" s="495">
        <v>0</v>
      </c>
      <c r="U247" s="73">
        <v>0</v>
      </c>
      <c r="V247" s="351" t="s">
        <v>619</v>
      </c>
      <c r="W247" s="73" t="s">
        <v>84</v>
      </c>
      <c r="X247" s="73" t="s">
        <v>708</v>
      </c>
      <c r="Y247" s="71" t="s">
        <v>24</v>
      </c>
      <c r="Z247" s="150" t="s">
        <v>313</v>
      </c>
      <c r="AA247" s="150">
        <v>2019</v>
      </c>
      <c r="AB247" s="494" t="s">
        <v>709</v>
      </c>
      <c r="AC247" s="623" t="s">
        <v>1048</v>
      </c>
      <c r="AD247" s="662"/>
      <c r="AE247" s="698"/>
    </row>
    <row r="248" spans="1:31" ht="88.5" hidden="1" customHeight="1" thickBot="1" x14ac:dyDescent="0.3">
      <c r="A248" s="48" t="s">
        <v>1089</v>
      </c>
      <c r="B248" s="152" t="s">
        <v>621</v>
      </c>
      <c r="C248" s="72" t="s">
        <v>713</v>
      </c>
      <c r="D248" s="149" t="s">
        <v>724</v>
      </c>
      <c r="E248" s="480" t="s">
        <v>715</v>
      </c>
      <c r="F248" s="191" t="s">
        <v>716</v>
      </c>
      <c r="G248" s="480" t="s">
        <v>719</v>
      </c>
      <c r="H248" s="480" t="s">
        <v>725</v>
      </c>
      <c r="I248" s="480" t="s">
        <v>705</v>
      </c>
      <c r="J248" s="480" t="s">
        <v>706</v>
      </c>
      <c r="K248" s="150" t="s">
        <v>21</v>
      </c>
      <c r="L248" s="71"/>
      <c r="M248" s="72" t="s">
        <v>721</v>
      </c>
      <c r="N248" s="346" t="s">
        <v>130</v>
      </c>
      <c r="O248" s="495">
        <v>17048.310000000001</v>
      </c>
      <c r="P248" s="496">
        <f>O248</f>
        <v>17048.310000000001</v>
      </c>
      <c r="Q248" s="495" t="s">
        <v>114</v>
      </c>
      <c r="R248" s="495">
        <v>0</v>
      </c>
      <c r="S248" s="495">
        <v>0</v>
      </c>
      <c r="T248" s="495">
        <v>0</v>
      </c>
      <c r="U248" s="73">
        <v>0</v>
      </c>
      <c r="V248" s="351" t="s">
        <v>619</v>
      </c>
      <c r="W248" s="73" t="s">
        <v>84</v>
      </c>
      <c r="X248" s="73" t="s">
        <v>708</v>
      </c>
      <c r="Y248" s="71" t="s">
        <v>24</v>
      </c>
      <c r="Z248" s="150" t="s">
        <v>313</v>
      </c>
      <c r="AA248" s="150">
        <v>2019</v>
      </c>
      <c r="AB248" s="494" t="s">
        <v>709</v>
      </c>
      <c r="AC248" s="623" t="s">
        <v>1048</v>
      </c>
      <c r="AD248" s="662"/>
      <c r="AE248" s="698"/>
    </row>
    <row r="249" spans="1:31" ht="55.5" hidden="1" customHeight="1" thickBot="1" x14ac:dyDescent="0.3">
      <c r="A249" s="48" t="s">
        <v>1090</v>
      </c>
      <c r="B249" s="152" t="s">
        <v>621</v>
      </c>
      <c r="C249" s="72" t="s">
        <v>515</v>
      </c>
      <c r="D249" s="149" t="s">
        <v>726</v>
      </c>
      <c r="E249" s="480" t="s">
        <v>727</v>
      </c>
      <c r="F249" s="191" t="s">
        <v>624</v>
      </c>
      <c r="G249" s="480" t="s">
        <v>728</v>
      </c>
      <c r="H249" s="480" t="s">
        <v>729</v>
      </c>
      <c r="I249" s="480" t="s">
        <v>705</v>
      </c>
      <c r="J249" s="480" t="s">
        <v>706</v>
      </c>
      <c r="K249" s="150" t="s">
        <v>21</v>
      </c>
      <c r="L249" s="71"/>
      <c r="M249" s="72" t="s">
        <v>721</v>
      </c>
      <c r="N249" s="346" t="s">
        <v>130</v>
      </c>
      <c r="O249" s="495">
        <v>79912.710000000006</v>
      </c>
      <c r="P249" s="496">
        <v>53275.15</v>
      </c>
      <c r="Q249" s="495" t="s">
        <v>114</v>
      </c>
      <c r="R249" s="495">
        <v>0</v>
      </c>
      <c r="S249" s="495">
        <v>0</v>
      </c>
      <c r="T249" s="495">
        <v>0</v>
      </c>
      <c r="U249" s="73">
        <v>0</v>
      </c>
      <c r="V249" s="351" t="s">
        <v>619</v>
      </c>
      <c r="W249" s="73" t="s">
        <v>84</v>
      </c>
      <c r="X249" s="73" t="s">
        <v>708</v>
      </c>
      <c r="Y249" s="71" t="s">
        <v>24</v>
      </c>
      <c r="Z249" s="150" t="s">
        <v>313</v>
      </c>
      <c r="AA249" s="150">
        <v>2019</v>
      </c>
      <c r="AB249" s="494" t="s">
        <v>709</v>
      </c>
      <c r="AC249" s="623" t="s">
        <v>1048</v>
      </c>
      <c r="AD249" s="662"/>
      <c r="AE249" s="698"/>
    </row>
    <row r="250" spans="1:31" ht="57" hidden="1" customHeight="1" thickBot="1" x14ac:dyDescent="0.3">
      <c r="A250" s="48" t="s">
        <v>1091</v>
      </c>
      <c r="B250" s="152" t="s">
        <v>621</v>
      </c>
      <c r="C250" s="72" t="s">
        <v>713</v>
      </c>
      <c r="D250" s="149" t="s">
        <v>937</v>
      </c>
      <c r="E250" s="480" t="s">
        <v>715</v>
      </c>
      <c r="F250" s="191" t="s">
        <v>716</v>
      </c>
      <c r="G250" s="480" t="s">
        <v>719</v>
      </c>
      <c r="H250" s="480" t="s">
        <v>730</v>
      </c>
      <c r="I250" s="480" t="s">
        <v>705</v>
      </c>
      <c r="J250" s="480" t="s">
        <v>706</v>
      </c>
      <c r="K250" s="150" t="s">
        <v>21</v>
      </c>
      <c r="L250" s="71"/>
      <c r="M250" s="72" t="s">
        <v>731</v>
      </c>
      <c r="N250" s="346" t="s">
        <v>130</v>
      </c>
      <c r="O250" s="495">
        <v>33983.050000000003</v>
      </c>
      <c r="P250" s="496">
        <f>O250</f>
        <v>33983.050000000003</v>
      </c>
      <c r="Q250" s="495" t="s">
        <v>114</v>
      </c>
      <c r="R250" s="495">
        <v>0</v>
      </c>
      <c r="S250" s="495">
        <v>0</v>
      </c>
      <c r="T250" s="495">
        <v>0</v>
      </c>
      <c r="U250" s="73">
        <v>0</v>
      </c>
      <c r="V250" s="351" t="s">
        <v>619</v>
      </c>
      <c r="W250" s="73" t="s">
        <v>84</v>
      </c>
      <c r="X250" s="153" t="s">
        <v>85</v>
      </c>
      <c r="Y250" s="71" t="s">
        <v>24</v>
      </c>
      <c r="Z250" s="150" t="s">
        <v>313</v>
      </c>
      <c r="AA250" s="150">
        <v>2019</v>
      </c>
      <c r="AB250" s="494" t="s">
        <v>709</v>
      </c>
      <c r="AC250" s="623" t="s">
        <v>1048</v>
      </c>
      <c r="AD250" s="662"/>
      <c r="AE250" s="698"/>
    </row>
    <row r="251" spans="1:31" ht="50.25" hidden="1" customHeight="1" thickBot="1" x14ac:dyDescent="0.3">
      <c r="A251" s="48" t="s">
        <v>1092</v>
      </c>
      <c r="B251" s="152" t="s">
        <v>621</v>
      </c>
      <c r="C251" s="72" t="s">
        <v>515</v>
      </c>
      <c r="D251" s="149" t="s">
        <v>732</v>
      </c>
      <c r="E251" s="480" t="s">
        <v>733</v>
      </c>
      <c r="F251" s="191" t="s">
        <v>624</v>
      </c>
      <c r="G251" s="480" t="s">
        <v>703</v>
      </c>
      <c r="H251" s="480" t="s">
        <v>734</v>
      </c>
      <c r="I251" s="480" t="s">
        <v>735</v>
      </c>
      <c r="J251" s="480" t="s">
        <v>706</v>
      </c>
      <c r="K251" s="150" t="s">
        <v>21</v>
      </c>
      <c r="L251" s="71"/>
      <c r="M251" s="72" t="s">
        <v>736</v>
      </c>
      <c r="N251" s="346" t="s">
        <v>130</v>
      </c>
      <c r="O251" s="495">
        <v>84520.34</v>
      </c>
      <c r="P251" s="496">
        <v>56346.9</v>
      </c>
      <c r="Q251" s="495" t="s">
        <v>114</v>
      </c>
      <c r="R251" s="495">
        <v>0</v>
      </c>
      <c r="S251" s="495">
        <v>0</v>
      </c>
      <c r="T251" s="495">
        <v>0</v>
      </c>
      <c r="U251" s="73">
        <v>0</v>
      </c>
      <c r="V251" s="351" t="s">
        <v>619</v>
      </c>
      <c r="W251" s="73" t="s">
        <v>84</v>
      </c>
      <c r="X251" s="153" t="s">
        <v>85</v>
      </c>
      <c r="Y251" s="71" t="s">
        <v>24</v>
      </c>
      <c r="Z251" s="150" t="s">
        <v>313</v>
      </c>
      <c r="AA251" s="150">
        <v>2019</v>
      </c>
      <c r="AB251" s="494" t="s">
        <v>709</v>
      </c>
      <c r="AC251" s="623" t="s">
        <v>1048</v>
      </c>
      <c r="AD251" s="662"/>
      <c r="AE251" s="698"/>
    </row>
    <row r="252" spans="1:31" ht="65.25" hidden="1" customHeight="1" thickBot="1" x14ac:dyDescent="0.3">
      <c r="A252" s="48" t="s">
        <v>1093</v>
      </c>
      <c r="B252" s="152" t="s">
        <v>621</v>
      </c>
      <c r="C252" s="72" t="s">
        <v>515</v>
      </c>
      <c r="D252" s="149" t="s">
        <v>737</v>
      </c>
      <c r="E252" s="480" t="s">
        <v>738</v>
      </c>
      <c r="F252" s="191" t="s">
        <v>624</v>
      </c>
      <c r="G252" s="480" t="s">
        <v>719</v>
      </c>
      <c r="H252" s="480" t="s">
        <v>739</v>
      </c>
      <c r="I252" s="480" t="s">
        <v>705</v>
      </c>
      <c r="J252" s="480" t="s">
        <v>706</v>
      </c>
      <c r="K252" s="150" t="s">
        <v>21</v>
      </c>
      <c r="L252" s="71"/>
      <c r="M252" s="72" t="s">
        <v>707</v>
      </c>
      <c r="N252" s="346" t="s">
        <v>130</v>
      </c>
      <c r="O252" s="495">
        <v>124064.4</v>
      </c>
      <c r="P252" s="496">
        <v>107522.49</v>
      </c>
      <c r="Q252" s="495" t="s">
        <v>114</v>
      </c>
      <c r="R252" s="495">
        <v>0</v>
      </c>
      <c r="S252" s="495">
        <v>0</v>
      </c>
      <c r="T252" s="495">
        <v>0</v>
      </c>
      <c r="U252" s="73">
        <v>0</v>
      </c>
      <c r="V252" s="351" t="s">
        <v>619</v>
      </c>
      <c r="W252" s="73" t="s">
        <v>84</v>
      </c>
      <c r="X252" s="153" t="s">
        <v>85</v>
      </c>
      <c r="Y252" s="71" t="s">
        <v>24</v>
      </c>
      <c r="Z252" s="150" t="s">
        <v>313</v>
      </c>
      <c r="AA252" s="150">
        <v>2019</v>
      </c>
      <c r="AB252" s="494" t="s">
        <v>709</v>
      </c>
      <c r="AC252" s="623" t="s">
        <v>1048</v>
      </c>
      <c r="AD252" s="662"/>
      <c r="AE252" s="699"/>
    </row>
    <row r="253" spans="1:31" s="125" customFormat="1" x14ac:dyDescent="0.25">
      <c r="A253" s="100"/>
      <c r="B253" s="100"/>
      <c r="C253" s="100"/>
      <c r="D253" s="100"/>
      <c r="E253" s="100"/>
      <c r="F253" s="100"/>
      <c r="G253" s="100"/>
      <c r="H253" s="100"/>
      <c r="I253" s="101"/>
      <c r="J253" s="100"/>
      <c r="K253" s="100"/>
      <c r="L253" s="100"/>
      <c r="M253" s="100"/>
      <c r="N253" s="100"/>
      <c r="O253" s="100"/>
      <c r="P253" s="102"/>
      <c r="Q253" s="102"/>
      <c r="R253" s="102"/>
      <c r="S253" s="102"/>
      <c r="T253" s="102"/>
      <c r="U253" s="102"/>
      <c r="V253" s="102"/>
      <c r="W253" s="102"/>
      <c r="X253" s="102"/>
      <c r="Y253" s="100"/>
      <c r="Z253" s="100"/>
      <c r="AA253" s="100"/>
      <c r="AB253" s="100"/>
      <c r="AC253" s="100"/>
    </row>
  </sheetData>
  <mergeCells count="87">
    <mergeCell ref="A191:A216"/>
    <mergeCell ref="A10:A11"/>
    <mergeCell ref="C10:C11"/>
    <mergeCell ref="V28:V38"/>
    <mergeCell ref="A56:A71"/>
    <mergeCell ref="A41:A49"/>
    <mergeCell ref="V100:V101"/>
    <mergeCell ref="V131:V179"/>
    <mergeCell ref="M1:AC1"/>
    <mergeCell ref="AA104:AA105"/>
    <mergeCell ref="AA106:AA107"/>
    <mergeCell ref="AA117:AA179"/>
    <mergeCell ref="A104:A105"/>
    <mergeCell ref="AD5:AD6"/>
    <mergeCell ref="M10:M11"/>
    <mergeCell ref="V117:V129"/>
    <mergeCell ref="AA52:AA53"/>
    <mergeCell ref="AA56:AA71"/>
    <mergeCell ref="AA100:AA101"/>
    <mergeCell ref="AA102:AA103"/>
    <mergeCell ref="AC5:AC6"/>
    <mergeCell ref="AC10:AC11"/>
    <mergeCell ref="AB10:AB11"/>
    <mergeCell ref="AA43:AA49"/>
    <mergeCell ref="AA50:AA51"/>
    <mergeCell ref="P5:P6"/>
    <mergeCell ref="Q5:Q6"/>
    <mergeCell ref="AB5:AB6"/>
    <mergeCell ref="A115:A179"/>
    <mergeCell ref="V102:V103"/>
    <mergeCell ref="V104:V105"/>
    <mergeCell ref="V106:V107"/>
    <mergeCell ref="A50:A51"/>
    <mergeCell ref="A52:A53"/>
    <mergeCell ref="V50:V51"/>
    <mergeCell ref="A106:A107"/>
    <mergeCell ref="A100:A101"/>
    <mergeCell ref="A102:A103"/>
    <mergeCell ref="A72:A82"/>
    <mergeCell ref="A2:AB2"/>
    <mergeCell ref="A3:AB3"/>
    <mergeCell ref="R5:U5"/>
    <mergeCell ref="A5:A6"/>
    <mergeCell ref="D5:D6"/>
    <mergeCell ref="E5:E6"/>
    <mergeCell ref="G5:G6"/>
    <mergeCell ref="H5:H6"/>
    <mergeCell ref="I5:I6"/>
    <mergeCell ref="J5:J6"/>
    <mergeCell ref="K5:K6"/>
    <mergeCell ref="M5:M6"/>
    <mergeCell ref="AA5:AA6"/>
    <mergeCell ref="L5:L6"/>
    <mergeCell ref="N5:N6"/>
    <mergeCell ref="O5:O6"/>
    <mergeCell ref="Y5:Y6"/>
    <mergeCell ref="Z10:Z11"/>
    <mergeCell ref="V52:V53"/>
    <mergeCell ref="G10:G11"/>
    <mergeCell ref="V39:V40"/>
    <mergeCell ref="V43:V48"/>
    <mergeCell ref="C5:C6"/>
    <mergeCell ref="V10:V11"/>
    <mergeCell ref="V5:V6"/>
    <mergeCell ref="W5:W6"/>
    <mergeCell ref="X5:X6"/>
    <mergeCell ref="AC117:AC179"/>
    <mergeCell ref="AA10:AA11"/>
    <mergeCell ref="W10:W11"/>
    <mergeCell ref="Y10:Y11"/>
    <mergeCell ref="AC72:AC82"/>
    <mergeCell ref="AE5:AE6"/>
    <mergeCell ref="AE10:AE11"/>
    <mergeCell ref="AE19:AE25"/>
    <mergeCell ref="AE28:AE40"/>
    <mergeCell ref="AE43:AE49"/>
    <mergeCell ref="AE50:AE51"/>
    <mergeCell ref="AE52:AE53"/>
    <mergeCell ref="AE55:AE89"/>
    <mergeCell ref="AE91:AE93"/>
    <mergeCell ref="AE97:AE98"/>
    <mergeCell ref="AE191:AE226"/>
    <mergeCell ref="AE100:AE107"/>
    <mergeCell ref="AE109:AE113"/>
    <mergeCell ref="AE117:AE179"/>
    <mergeCell ref="AE181:AE183"/>
    <mergeCell ref="AE187:AE189"/>
  </mergeCells>
  <pageMargins left="0.25" right="0.25" top="0.75" bottom="0.75" header="0.3" footer="0.3"/>
  <pageSetup paperSize="8" scale="41" fitToHeight="0" orientation="landscape" r:id="rId1"/>
  <rowBreaks count="4" manualBreakCount="4">
    <brk id="23" max="30" man="1"/>
    <brk id="92" max="30" man="1"/>
    <brk id="107" max="30" man="1"/>
    <brk id="118" max="3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реестр объектов</vt:lpstr>
      <vt:lpstr>'реестр объектов'!OLE_LINK1</vt:lpstr>
      <vt:lpstr>'реестр объектов'!Заголовки_для_печати</vt:lpstr>
      <vt:lpstr>'реестр объектов'!Область_печати</vt:lpstr>
    </vt:vector>
  </TitlesOfParts>
  <Company>ОАО "Межрегионтеплоэнерго"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Перов Игорь Николаевич</dc:creator>
  <cp:lastModifiedBy>Казаков Рустам Сеитович</cp:lastModifiedBy>
  <cp:lastPrinted>2019-09-03T05:53:26Z</cp:lastPrinted>
  <dcterms:created xsi:type="dcterms:W3CDTF">2017-06-20T07:23:26Z</dcterms:created>
  <dcterms:modified xsi:type="dcterms:W3CDTF">2019-09-20T13:20:01Z</dcterms:modified>
</cp:coreProperties>
</file>